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9" i="1" l="1"/>
  <c r="F69" i="1"/>
  <c r="F68" i="1"/>
  <c r="D68" i="1"/>
  <c r="F67" i="1"/>
  <c r="D67" i="1"/>
  <c r="F66" i="1"/>
  <c r="D66" i="1"/>
  <c r="N58" i="1"/>
  <c r="O97" i="1"/>
  <c r="O96" i="1"/>
  <c r="O95" i="1"/>
  <c r="N97" i="1"/>
  <c r="N96" i="1"/>
  <c r="N95" i="1"/>
  <c r="M97" i="1"/>
  <c r="M96" i="1"/>
  <c r="M95" i="1"/>
  <c r="L97" i="1"/>
  <c r="L96" i="1"/>
  <c r="L95" i="1"/>
  <c r="K97" i="1"/>
  <c r="K96" i="1"/>
  <c r="K95" i="1"/>
  <c r="O92" i="1"/>
  <c r="O91" i="1"/>
  <c r="O90" i="1"/>
  <c r="N92" i="1"/>
  <c r="N91" i="1"/>
  <c r="N90" i="1"/>
  <c r="M92" i="1"/>
  <c r="M91" i="1"/>
  <c r="M90" i="1"/>
  <c r="L92" i="1"/>
  <c r="L91" i="1"/>
  <c r="L90" i="1"/>
  <c r="K92" i="1"/>
  <c r="K91" i="1"/>
  <c r="K90" i="1"/>
  <c r="G97" i="1"/>
  <c r="F97" i="1"/>
  <c r="E97" i="1"/>
  <c r="D97" i="1"/>
  <c r="C97" i="1"/>
  <c r="B97" i="1"/>
  <c r="G96" i="1"/>
  <c r="G95" i="1"/>
  <c r="G91" i="1"/>
  <c r="G92" i="1"/>
  <c r="F92" i="1"/>
  <c r="E92" i="1"/>
  <c r="D92" i="1"/>
  <c r="C92" i="1"/>
  <c r="B92" i="1"/>
  <c r="G90" i="1"/>
  <c r="P87" i="1"/>
  <c r="P86" i="1"/>
  <c r="P85" i="1"/>
  <c r="P84" i="1"/>
  <c r="O87" i="1"/>
  <c r="O86" i="1"/>
  <c r="O85" i="1"/>
  <c r="O84" i="1"/>
  <c r="N87" i="1"/>
  <c r="N86" i="1"/>
  <c r="N85" i="1"/>
  <c r="N84" i="1"/>
  <c r="M87" i="1"/>
  <c r="M86" i="1"/>
  <c r="M85" i="1"/>
  <c r="M84" i="1"/>
  <c r="L87" i="1"/>
  <c r="L86" i="1"/>
  <c r="L85" i="1"/>
  <c r="L84" i="1"/>
  <c r="K87" i="1"/>
  <c r="K86" i="1"/>
  <c r="K85" i="1"/>
  <c r="K84" i="1"/>
  <c r="P81" i="1"/>
  <c r="P80" i="1"/>
  <c r="P79" i="1"/>
  <c r="O81" i="1"/>
  <c r="O80" i="1"/>
  <c r="O79" i="1"/>
  <c r="N81" i="1"/>
  <c r="N80" i="1"/>
  <c r="N79" i="1"/>
  <c r="M81" i="1"/>
  <c r="M80" i="1"/>
  <c r="M79" i="1"/>
  <c r="L81" i="1"/>
  <c r="L80" i="1"/>
  <c r="L79" i="1"/>
  <c r="K81" i="1"/>
  <c r="K80" i="1"/>
  <c r="K79" i="1"/>
  <c r="L78" i="1"/>
  <c r="K78" i="1"/>
  <c r="P78" i="1"/>
  <c r="O78" i="1"/>
  <c r="N78" i="1"/>
  <c r="M78" i="1"/>
  <c r="H87" i="1"/>
  <c r="H86" i="1"/>
  <c r="H85" i="1"/>
  <c r="H84" i="1"/>
  <c r="G87" i="1"/>
  <c r="G86" i="1"/>
  <c r="G85" i="1"/>
  <c r="G84" i="1"/>
  <c r="F87" i="1"/>
  <c r="F86" i="1"/>
  <c r="F85" i="1"/>
  <c r="F84" i="1"/>
  <c r="E87" i="1"/>
  <c r="D87" i="1"/>
  <c r="C87" i="1"/>
  <c r="B87" i="1"/>
  <c r="H81" i="1"/>
  <c r="H80" i="1"/>
  <c r="H79" i="1"/>
  <c r="H78" i="1"/>
  <c r="G81" i="1"/>
  <c r="G80" i="1"/>
  <c r="G79" i="1"/>
  <c r="G78" i="1"/>
  <c r="F81" i="1"/>
  <c r="F80" i="1"/>
  <c r="F79" i="1"/>
  <c r="F78" i="1"/>
  <c r="E81" i="1"/>
  <c r="D81" i="1"/>
  <c r="C81" i="1"/>
  <c r="B81" i="1"/>
  <c r="P75" i="1"/>
  <c r="P74" i="1"/>
  <c r="P73" i="1"/>
  <c r="P72" i="1"/>
  <c r="N75" i="1"/>
  <c r="N74" i="1"/>
  <c r="N73" i="1"/>
  <c r="N72" i="1"/>
  <c r="E69" i="1"/>
  <c r="G69" i="1"/>
  <c r="P69" i="1"/>
  <c r="P68" i="1"/>
  <c r="P67" i="1"/>
  <c r="N69" i="1"/>
  <c r="N68" i="1"/>
  <c r="N67" i="1"/>
  <c r="P66" i="1"/>
  <c r="N66" i="1"/>
  <c r="D75" i="1"/>
  <c r="F75" i="1"/>
  <c r="H75" i="1"/>
  <c r="G75" i="1"/>
  <c r="F74" i="1"/>
  <c r="D74" i="1"/>
  <c r="F73" i="1"/>
  <c r="D73" i="1"/>
  <c r="F72" i="1"/>
  <c r="D72" i="1"/>
  <c r="E75" i="1"/>
  <c r="H69" i="1"/>
  <c r="O75" i="1"/>
  <c r="M75" i="1"/>
  <c r="O74" i="1"/>
  <c r="M74" i="1"/>
  <c r="O73" i="1"/>
  <c r="M73" i="1"/>
  <c r="O72" i="1"/>
  <c r="M72" i="1"/>
  <c r="O69" i="1"/>
  <c r="M69" i="1"/>
  <c r="O68" i="1"/>
  <c r="M68" i="1"/>
  <c r="O67" i="1"/>
  <c r="M67" i="1"/>
  <c r="O66" i="1"/>
  <c r="M66" i="1"/>
  <c r="K63" i="1"/>
  <c r="L63" i="1"/>
  <c r="M63" i="1"/>
  <c r="N63" i="1"/>
  <c r="O63" i="1"/>
  <c r="P63" i="1"/>
  <c r="K62" i="1"/>
  <c r="L62" i="1"/>
  <c r="M62" i="1"/>
  <c r="N62" i="1"/>
  <c r="O62" i="1"/>
  <c r="P62" i="1"/>
  <c r="P59" i="1"/>
  <c r="O59" i="1"/>
  <c r="N59" i="1"/>
  <c r="M59" i="1"/>
  <c r="P58" i="1"/>
  <c r="L59" i="1"/>
  <c r="L58" i="1"/>
  <c r="O58" i="1"/>
  <c r="M58" i="1"/>
  <c r="K58" i="1"/>
  <c r="K59" i="1"/>
  <c r="M55" i="1"/>
  <c r="P55" i="1"/>
  <c r="K55" i="1"/>
  <c r="L55" i="1"/>
  <c r="N55" i="1"/>
  <c r="O55" i="1"/>
  <c r="P54" i="1"/>
  <c r="P53" i="1"/>
  <c r="G52" i="1"/>
  <c r="K52" i="1"/>
  <c r="L52" i="1"/>
  <c r="M52" i="1"/>
  <c r="N52" i="1"/>
  <c r="O52" i="1"/>
  <c r="P52" i="1"/>
  <c r="K51" i="1"/>
  <c r="L51" i="1"/>
  <c r="M51" i="1"/>
  <c r="N51" i="1"/>
  <c r="O51" i="1"/>
  <c r="P51" i="1"/>
  <c r="K50" i="1"/>
  <c r="L50" i="1"/>
  <c r="M50" i="1"/>
  <c r="N50" i="1"/>
  <c r="O50" i="1"/>
  <c r="P50" i="1"/>
  <c r="P49" i="1"/>
  <c r="P48" i="1"/>
  <c r="P47" i="1"/>
  <c r="P46" i="1"/>
  <c r="K46" i="1"/>
  <c r="L46" i="1"/>
  <c r="M46" i="1"/>
  <c r="N46" i="1"/>
  <c r="O46" i="1"/>
  <c r="K45" i="1"/>
  <c r="L45" i="1"/>
  <c r="M45" i="1"/>
  <c r="N45" i="1"/>
  <c r="O45" i="1"/>
  <c r="P45" i="1"/>
  <c r="K44" i="1"/>
  <c r="L44" i="1"/>
  <c r="M44" i="1"/>
  <c r="N44" i="1"/>
  <c r="O44" i="1"/>
  <c r="P44" i="1"/>
  <c r="P20" i="1"/>
  <c r="O54" i="1"/>
  <c r="O53" i="1"/>
  <c r="O49" i="1"/>
  <c r="O48" i="1"/>
  <c r="O47" i="1"/>
  <c r="N54" i="1"/>
  <c r="N53" i="1"/>
  <c r="N49" i="1"/>
  <c r="N48" i="1"/>
  <c r="N47" i="1"/>
  <c r="M54" i="1"/>
  <c r="M53" i="1"/>
  <c r="M49" i="1"/>
  <c r="M48" i="1"/>
  <c r="M47" i="1"/>
  <c r="L54" i="1"/>
  <c r="L53" i="1"/>
  <c r="L49" i="1"/>
  <c r="L48" i="1"/>
  <c r="L47" i="1"/>
  <c r="K54" i="1"/>
  <c r="K53" i="1"/>
  <c r="K49" i="1"/>
  <c r="K48" i="1"/>
  <c r="K47" i="1"/>
  <c r="P41" i="1"/>
  <c r="G38" i="1"/>
  <c r="K36" i="1"/>
  <c r="L36" i="1"/>
  <c r="M36" i="1"/>
  <c r="N36" i="1"/>
  <c r="O36" i="1"/>
  <c r="P36" i="1"/>
  <c r="P40" i="1"/>
  <c r="P39" i="1"/>
  <c r="K38" i="1"/>
  <c r="L38" i="1"/>
  <c r="M38" i="1"/>
  <c r="N38" i="1"/>
  <c r="O38" i="1"/>
  <c r="P38" i="1"/>
  <c r="K37" i="1"/>
  <c r="L37" i="1"/>
  <c r="M37" i="1"/>
  <c r="N37" i="1"/>
  <c r="O37" i="1"/>
  <c r="P37" i="1"/>
  <c r="P35" i="1"/>
  <c r="P34" i="1"/>
  <c r="P33" i="1"/>
  <c r="P32" i="1"/>
  <c r="P31" i="1"/>
  <c r="P30" i="1"/>
  <c r="O41" i="1"/>
  <c r="O40" i="1"/>
  <c r="O39" i="1"/>
  <c r="O35" i="1"/>
  <c r="O34" i="1"/>
  <c r="O33" i="1"/>
  <c r="O32" i="1"/>
  <c r="O31" i="1"/>
  <c r="O30" i="1"/>
  <c r="N41" i="1"/>
  <c r="N40" i="1"/>
  <c r="N39" i="1"/>
  <c r="N35" i="1"/>
  <c r="N34" i="1"/>
  <c r="N33" i="1"/>
  <c r="N32" i="1"/>
  <c r="N31" i="1"/>
  <c r="N30" i="1"/>
  <c r="M41" i="1"/>
  <c r="M40" i="1"/>
  <c r="M39" i="1"/>
  <c r="M35" i="1"/>
  <c r="M34" i="1"/>
  <c r="M33" i="1"/>
  <c r="M32" i="1"/>
  <c r="M31" i="1"/>
  <c r="M30" i="1"/>
  <c r="L41" i="1"/>
  <c r="L40" i="1"/>
  <c r="L39" i="1"/>
  <c r="L35" i="1"/>
  <c r="L34" i="1"/>
  <c r="L33" i="1"/>
  <c r="L32" i="1"/>
  <c r="L31" i="1"/>
  <c r="L30" i="1"/>
  <c r="K41" i="1"/>
  <c r="K40" i="1"/>
  <c r="K39" i="1"/>
  <c r="K35" i="1"/>
  <c r="K34" i="1"/>
  <c r="K33" i="1"/>
  <c r="K32" i="1"/>
  <c r="K31" i="1"/>
  <c r="K30" i="1"/>
  <c r="O12" i="1"/>
  <c r="O11" i="1"/>
  <c r="N12" i="1"/>
  <c r="N11" i="1"/>
  <c r="M12" i="1"/>
  <c r="M11" i="1"/>
  <c r="L12" i="1"/>
  <c r="L11" i="1"/>
  <c r="K12" i="1"/>
  <c r="K11" i="1"/>
  <c r="P27" i="1"/>
  <c r="P26" i="1"/>
  <c r="P25" i="1"/>
  <c r="O27" i="1"/>
  <c r="O26" i="1"/>
  <c r="O25" i="1"/>
  <c r="N27" i="1"/>
  <c r="N26" i="1"/>
  <c r="N25" i="1"/>
  <c r="M27" i="1"/>
  <c r="M26" i="1"/>
  <c r="M25" i="1"/>
  <c r="L25" i="1"/>
  <c r="L27" i="1"/>
  <c r="L26" i="1"/>
  <c r="K25" i="1"/>
  <c r="K27" i="1"/>
  <c r="K26" i="1"/>
  <c r="P24" i="1"/>
  <c r="O24" i="1"/>
  <c r="N24" i="1"/>
  <c r="M24" i="1"/>
  <c r="L24" i="1"/>
  <c r="K24" i="1"/>
  <c r="P23" i="1"/>
  <c r="O23" i="1"/>
  <c r="N23" i="1"/>
  <c r="M23" i="1"/>
  <c r="L23" i="1"/>
  <c r="K23" i="1"/>
  <c r="P22" i="1"/>
  <c r="O22" i="1"/>
  <c r="N22" i="1"/>
  <c r="M22" i="1"/>
  <c r="L22" i="1"/>
  <c r="K22" i="1"/>
  <c r="P21" i="1"/>
  <c r="O21" i="1"/>
  <c r="N21" i="1"/>
  <c r="M21" i="1"/>
  <c r="L21" i="1"/>
  <c r="K21" i="1"/>
  <c r="O20" i="1"/>
  <c r="N20" i="1"/>
  <c r="M20" i="1"/>
  <c r="L20" i="1"/>
  <c r="K20" i="1"/>
  <c r="P19" i="1"/>
  <c r="O19" i="1"/>
  <c r="N19" i="1"/>
  <c r="M19" i="1"/>
  <c r="L19" i="1"/>
  <c r="K19" i="1"/>
  <c r="P18" i="1"/>
  <c r="O18" i="1"/>
  <c r="N18" i="1"/>
  <c r="M18" i="1"/>
  <c r="L18" i="1"/>
  <c r="K18" i="1"/>
  <c r="P17" i="1"/>
  <c r="O17" i="1"/>
  <c r="N17" i="1"/>
  <c r="M17" i="1"/>
  <c r="L17" i="1"/>
  <c r="L16" i="1"/>
  <c r="K17" i="1"/>
  <c r="K16" i="1"/>
  <c r="P16" i="1"/>
  <c r="O16" i="1"/>
  <c r="N16" i="1"/>
  <c r="M16" i="1"/>
  <c r="P13" i="1"/>
  <c r="O13" i="1"/>
  <c r="N13" i="1"/>
  <c r="M13" i="1"/>
  <c r="L13" i="1"/>
  <c r="K13" i="1"/>
  <c r="P12" i="1"/>
  <c r="P11" i="1"/>
  <c r="K10" i="1"/>
  <c r="K9" i="1"/>
  <c r="K8" i="1"/>
  <c r="P10" i="1"/>
  <c r="P9" i="1"/>
  <c r="P8" i="1"/>
  <c r="O10" i="1"/>
  <c r="O9" i="1"/>
  <c r="O8" i="1"/>
  <c r="N10" i="1"/>
  <c r="N9" i="1"/>
  <c r="N8" i="1"/>
  <c r="M10" i="1"/>
  <c r="M9" i="1"/>
  <c r="M8" i="1"/>
  <c r="L10" i="1"/>
  <c r="L9" i="1"/>
  <c r="L8" i="1"/>
  <c r="P7" i="1"/>
  <c r="P6" i="1"/>
  <c r="P5" i="1"/>
  <c r="O7" i="1"/>
  <c r="O6" i="1"/>
  <c r="O5" i="1"/>
  <c r="N7" i="1"/>
  <c r="N6" i="1"/>
  <c r="N5" i="1"/>
  <c r="M7" i="1"/>
  <c r="M6" i="1"/>
  <c r="M5" i="1"/>
  <c r="L7" i="1"/>
  <c r="L6" i="1"/>
  <c r="L5" i="1"/>
  <c r="K7" i="1"/>
  <c r="K6" i="1"/>
  <c r="K5" i="1"/>
  <c r="P4" i="1"/>
  <c r="K2" i="1"/>
  <c r="K4" i="1"/>
  <c r="O4" i="1"/>
  <c r="N4" i="1"/>
  <c r="M4" i="1"/>
  <c r="L4" i="1"/>
  <c r="O3" i="1"/>
  <c r="N3" i="1"/>
  <c r="M3" i="1"/>
  <c r="L3" i="1"/>
  <c r="K3" i="1"/>
  <c r="O2" i="1"/>
  <c r="N2" i="1"/>
  <c r="M2" i="1"/>
  <c r="L2" i="1"/>
  <c r="G13" i="1"/>
  <c r="P3" i="1"/>
  <c r="G55" i="1"/>
  <c r="G54" i="1"/>
  <c r="G53" i="1"/>
  <c r="G51" i="1"/>
  <c r="G50" i="1"/>
  <c r="G49" i="1"/>
  <c r="G48" i="1"/>
  <c r="G47" i="1"/>
  <c r="G45" i="1"/>
  <c r="G44" i="1"/>
  <c r="G41" i="1"/>
  <c r="G40" i="1"/>
  <c r="G39" i="1"/>
  <c r="G37" i="1"/>
  <c r="G36" i="1"/>
  <c r="G35" i="1"/>
  <c r="G34" i="1"/>
  <c r="G33" i="1"/>
  <c r="G32" i="1"/>
  <c r="G31" i="1"/>
  <c r="G30" i="1"/>
  <c r="G27" i="1"/>
  <c r="G26" i="1"/>
  <c r="G22" i="1"/>
  <c r="G25" i="1"/>
  <c r="G11" i="1"/>
  <c r="G24" i="1"/>
  <c r="G23" i="1"/>
  <c r="G21" i="1"/>
  <c r="G20" i="1"/>
  <c r="G19" i="1"/>
  <c r="G18" i="1"/>
  <c r="G17" i="1"/>
  <c r="G16" i="1"/>
  <c r="G12" i="1"/>
  <c r="G10" i="1"/>
  <c r="G9" i="1"/>
  <c r="G8" i="1"/>
  <c r="G7" i="1"/>
  <c r="G6" i="1"/>
  <c r="G5" i="1"/>
  <c r="G4" i="1"/>
  <c r="G3" i="1"/>
  <c r="G2" i="1"/>
  <c r="P2" i="1"/>
</calcChain>
</file>

<file path=xl/sharedStrings.xml><?xml version="1.0" encoding="utf-8"?>
<sst xmlns="http://schemas.openxmlformats.org/spreadsheetml/2006/main" count="317" uniqueCount="73">
  <si>
    <t>Female presenter named</t>
  </si>
  <si>
    <t>Male presenter named</t>
  </si>
  <si>
    <t>Female non-presenter named</t>
  </si>
  <si>
    <t>Male non-presenter named</t>
  </si>
  <si>
    <t>No person named</t>
  </si>
  <si>
    <t>Total tweets by gender</t>
  </si>
  <si>
    <t>Meta-comment</t>
  </si>
  <si>
    <t>Summary or quotation</t>
  </si>
  <si>
    <t>Citation</t>
  </si>
  <si>
    <t>Room climate</t>
  </si>
  <si>
    <t>Reponse or question</t>
  </si>
  <si>
    <t>#s280 Female tweeter</t>
  </si>
  <si>
    <t>#s280 Male tweeter</t>
  </si>
  <si>
    <t>#s280Total tweets</t>
  </si>
  <si>
    <t>#s411 Female tweeter</t>
  </si>
  <si>
    <t>#s411 Male tweeter</t>
  </si>
  <si>
    <t>#s411 Total tweets</t>
  </si>
  <si>
    <t>#s508 Female tweeter</t>
  </si>
  <si>
    <t>#s508 Male tweeter</t>
  </si>
  <si>
    <t>#s508 Total tweets</t>
  </si>
  <si>
    <t>All sessions Male tweeters</t>
  </si>
  <si>
    <t>All sessions Total tweeters</t>
  </si>
  <si>
    <t>All session Female tweeters</t>
  </si>
  <si>
    <t>One of the 9 female presenters named</t>
  </si>
  <si>
    <t>One of the 8 male presenters named</t>
  </si>
  <si>
    <t>No male/female identified</t>
  </si>
  <si>
    <t>Female tweeter</t>
  </si>
  <si>
    <t>Male tweeter</t>
  </si>
  <si>
    <t>Proportion of Storified Tweets Mentioning Others by Gender</t>
  </si>
  <si>
    <t>Number of Storified Tweets Mentioning Others by Gender</t>
  </si>
  <si>
    <t>Number of Storified Tweets by Topic</t>
  </si>
  <si>
    <t>Proportion of Storified Tweets by Topic</t>
  </si>
  <si>
    <t>Number of Storified Tweets Mentioning Others by Gender, Minus Super-tweeter</t>
  </si>
  <si>
    <t>Proportion of Storified Tweets Mentioning Others by Gender, Minus Super-tweeter</t>
  </si>
  <si>
    <t>Number of Storified Tweets by Topic, Minus Super-tweeter</t>
  </si>
  <si>
    <t>Proportion of Storified Tweets by Topic, Minus Super-tweeter</t>
  </si>
  <si>
    <t>Proportion of Tweets that Each Gender Uses to Mention Others</t>
  </si>
  <si>
    <t>Number of Tweets that Each Gender Uses to Mention Others</t>
  </si>
  <si>
    <t>Total</t>
  </si>
  <si>
    <t>Number of Expected versus Actual Tweets for Named Presenters by Gender</t>
  </si>
  <si>
    <t>Proportion of Expected versus Actual Tweets for Named Presenters by Gender</t>
  </si>
  <si>
    <t>Number of Expected versus Actual Tweets for Named Presenters by Gender, Minus Super-tweeter</t>
  </si>
  <si>
    <t>Proportion of Expected versus Actual Tweets for Named Presenters by Gender, Minus Super-tweeter</t>
  </si>
  <si>
    <t>#s280</t>
  </si>
  <si>
    <t>#s411</t>
  </si>
  <si>
    <t>#s508</t>
  </si>
  <si>
    <t># Female Presenters</t>
  </si>
  <si>
    <t># Male Presenters</t>
  </si>
  <si>
    <t>Expected Tweets (Women)</t>
  </si>
  <si>
    <t>Actual Tweets (Women)</t>
  </si>
  <si>
    <t>Expected Tweets (Men)</t>
  </si>
  <si>
    <t>Actual Tweets (Men)</t>
  </si>
  <si>
    <t>Total named tweets</t>
  </si>
  <si>
    <t>Mentions of Non-presenters by Gender</t>
  </si>
  <si>
    <t>Mentions of Non-presenters by Gender, Minus Super-tweeter</t>
  </si>
  <si>
    <t>Percentage of Mentions of Non-presenters by Gender</t>
  </si>
  <si>
    <t>Precentage of Mentions of Non-presenters by Gender, Minus Super-tweeter</t>
  </si>
  <si>
    <t>Woman Mentions Woman</t>
  </si>
  <si>
    <t>Man Mentions Woman</t>
  </si>
  <si>
    <t>Woman Mentions Man</t>
  </si>
  <si>
    <t>Man Mentions Man</t>
  </si>
  <si>
    <t>Female Non-presenter Mentioned</t>
  </si>
  <si>
    <t>Male Non-Presenter Mentioned</t>
  </si>
  <si>
    <t>Total Mentions of Non-presenters</t>
  </si>
  <si>
    <t>Proportion of Their Tweets that Each Gender Devotes to Each Topic</t>
  </si>
  <si>
    <t>Number of Their Tweets that Each Gender Devotes to Each Topic</t>
  </si>
  <si>
    <t>Female tweeters</t>
  </si>
  <si>
    <t>Male tweeters</t>
  </si>
  <si>
    <t>All tweeters</t>
  </si>
  <si>
    <t>Number of Their Tweets that Each Gender Devotes to Each Topic, Minus Super-tweeter</t>
  </si>
  <si>
    <t>Proportion of Their Tweets that Each Gender Devotes to Each Topic, Minus Super-tweeter</t>
  </si>
  <si>
    <t>Number of Tweets that Each Gender Uses to Mention Others Minus Super-tweeter</t>
  </si>
  <si>
    <t>Proportion of Tweets that Each Gender Uses to Mention Others, Minus Super-tweeter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</si>
</sst>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NumberFormat="1" applyFont="1" applyAlignment="1">
      <alignment horizontal="left"/>
    </xf>
  </cellXfs>
  <cellStyles count="19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tabSelected="1" showRuler="0" workbookViewId="0">
      <selection sqref="A1:O97"/>
    </sheetView>
  </sheetViews>
  <sheetFormatPr baseColWidth="10" defaultRowHeight="15" x14ac:dyDescent="0"/>
  <cols>
    <col min="1" max="1" width="23.83203125" bestFit="1" customWidth="1"/>
  </cols>
  <sheetData>
    <row r="1" spans="1:16">
      <c r="A1" s="2" t="s">
        <v>29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/>
      <c r="I1" s="2"/>
      <c r="J1" s="2" t="s">
        <v>28</v>
      </c>
      <c r="K1" s="2" t="s">
        <v>0</v>
      </c>
      <c r="L1" s="2" t="s">
        <v>1</v>
      </c>
      <c r="M1" s="2" t="s">
        <v>2</v>
      </c>
      <c r="N1" s="2" t="s">
        <v>3</v>
      </c>
      <c r="O1" s="2" t="s">
        <v>4</v>
      </c>
      <c r="P1" t="s">
        <v>5</v>
      </c>
    </row>
    <row r="2" spans="1:16">
      <c r="A2" s="2" t="s">
        <v>11</v>
      </c>
      <c r="B2" s="2">
        <v>54</v>
      </c>
      <c r="C2" s="2">
        <v>80</v>
      </c>
      <c r="D2" s="2">
        <v>36</v>
      </c>
      <c r="E2" s="2">
        <v>9</v>
      </c>
      <c r="F2" s="2">
        <v>153</v>
      </c>
      <c r="G2" s="2">
        <f t="shared" ref="G2:G10" si="0">SUM(B2:F2)</f>
        <v>332</v>
      </c>
      <c r="H2" s="2"/>
      <c r="I2" s="2"/>
      <c r="J2" s="2" t="s">
        <v>11</v>
      </c>
      <c r="K2" s="2">
        <f>B2/G4</f>
        <v>0.14173228346456693</v>
      </c>
      <c r="L2" s="2">
        <f>C2/G4</f>
        <v>0.20997375328083989</v>
      </c>
      <c r="M2" s="2">
        <f>D2/G4</f>
        <v>9.4488188976377951E-2</v>
      </c>
      <c r="N2" s="2">
        <f>E2/G4</f>
        <v>2.3622047244094488E-2</v>
      </c>
      <c r="O2" s="2">
        <f>F2/G4</f>
        <v>0.40157480314960631</v>
      </c>
      <c r="P2">
        <f t="shared" ref="P2:P13" si="1">SUM(K2:O2)</f>
        <v>0.8713910761154855</v>
      </c>
    </row>
    <row r="3" spans="1:16">
      <c r="A3" s="2" t="s">
        <v>12</v>
      </c>
      <c r="B3" s="2">
        <v>6</v>
      </c>
      <c r="C3" s="2">
        <v>17</v>
      </c>
      <c r="D3" s="2">
        <v>10</v>
      </c>
      <c r="E3" s="2">
        <v>1</v>
      </c>
      <c r="F3" s="2">
        <v>15</v>
      </c>
      <c r="G3" s="2">
        <f t="shared" si="0"/>
        <v>49</v>
      </c>
      <c r="H3" s="2"/>
      <c r="I3" s="2"/>
      <c r="J3" s="2" t="s">
        <v>12</v>
      </c>
      <c r="K3" s="2">
        <f>B3/G4</f>
        <v>1.5748031496062992E-2</v>
      </c>
      <c r="L3" s="2">
        <f>C3/G4</f>
        <v>4.4619422572178477E-2</v>
      </c>
      <c r="M3" s="2">
        <f>D3/G4</f>
        <v>2.6246719160104987E-2</v>
      </c>
      <c r="N3" s="2">
        <f>E3/G4</f>
        <v>2.6246719160104987E-3</v>
      </c>
      <c r="O3" s="2">
        <f>F3/G4</f>
        <v>3.937007874015748E-2</v>
      </c>
      <c r="P3">
        <f t="shared" si="1"/>
        <v>0.12860892388451445</v>
      </c>
    </row>
    <row r="4" spans="1:16">
      <c r="A4" s="2" t="s">
        <v>13</v>
      </c>
      <c r="B4" s="2">
        <v>60</v>
      </c>
      <c r="C4" s="2">
        <v>97</v>
      </c>
      <c r="D4" s="2">
        <v>46</v>
      </c>
      <c r="E4" s="2">
        <v>10</v>
      </c>
      <c r="F4" s="2">
        <v>168</v>
      </c>
      <c r="G4" s="2">
        <f t="shared" si="0"/>
        <v>381</v>
      </c>
      <c r="H4" s="2"/>
      <c r="I4" s="2"/>
      <c r="J4" s="2" t="s">
        <v>13</v>
      </c>
      <c r="K4" s="2">
        <f>SUM(K2,K3)</f>
        <v>0.15748031496062992</v>
      </c>
      <c r="L4" s="2">
        <f>SUM(L2,L3)</f>
        <v>0.25459317585301838</v>
      </c>
      <c r="M4" s="2">
        <f>SUM(M2,M3)</f>
        <v>0.12073490813648294</v>
      </c>
      <c r="N4" s="2">
        <f>SUM(N2,N3)</f>
        <v>2.6246719160104987E-2</v>
      </c>
      <c r="O4" s="2">
        <f>SUM(O2,O3)</f>
        <v>0.44094488188976377</v>
      </c>
      <c r="P4">
        <f t="shared" si="1"/>
        <v>1</v>
      </c>
    </row>
    <row r="5" spans="1:16">
      <c r="A5" s="2" t="s">
        <v>14</v>
      </c>
      <c r="B5" s="2">
        <v>41</v>
      </c>
      <c r="C5" s="2">
        <v>11</v>
      </c>
      <c r="D5" s="2">
        <v>24</v>
      </c>
      <c r="E5" s="2">
        <v>4</v>
      </c>
      <c r="F5" s="2">
        <v>33</v>
      </c>
      <c r="G5" s="2">
        <f t="shared" si="0"/>
        <v>113</v>
      </c>
      <c r="H5" s="2"/>
      <c r="I5" s="2"/>
      <c r="J5" s="2" t="s">
        <v>14</v>
      </c>
      <c r="K5" s="2">
        <f>B5/G7</f>
        <v>0.28472222222222221</v>
      </c>
      <c r="L5" s="2">
        <f>C5/G7</f>
        <v>7.6388888888888895E-2</v>
      </c>
      <c r="M5" s="2">
        <f>D5/G7</f>
        <v>0.16666666666666666</v>
      </c>
      <c r="N5" s="2">
        <f>E5/G7</f>
        <v>2.7777777777777776E-2</v>
      </c>
      <c r="O5" s="2">
        <f>F5/G7</f>
        <v>0.22916666666666666</v>
      </c>
      <c r="P5">
        <f t="shared" si="1"/>
        <v>0.78472222222222221</v>
      </c>
    </row>
    <row r="6" spans="1:16">
      <c r="A6" s="2" t="s">
        <v>15</v>
      </c>
      <c r="B6" s="2">
        <v>5</v>
      </c>
      <c r="C6" s="2">
        <v>1</v>
      </c>
      <c r="D6" s="2">
        <v>3</v>
      </c>
      <c r="E6" s="2">
        <v>1</v>
      </c>
      <c r="F6" s="2">
        <v>21</v>
      </c>
      <c r="G6" s="2">
        <f t="shared" si="0"/>
        <v>31</v>
      </c>
      <c r="H6" s="2"/>
      <c r="I6" s="2"/>
      <c r="J6" s="2" t="s">
        <v>15</v>
      </c>
      <c r="K6" s="2">
        <f>B6/G7</f>
        <v>3.4722222222222224E-2</v>
      </c>
      <c r="L6" s="2">
        <f>C6/G7</f>
        <v>6.9444444444444441E-3</v>
      </c>
      <c r="M6" s="2">
        <f>D6/G7</f>
        <v>2.0833333333333332E-2</v>
      </c>
      <c r="N6" s="2">
        <f>E6/G7</f>
        <v>6.9444444444444441E-3</v>
      </c>
      <c r="O6" s="2">
        <f>F6/G7</f>
        <v>0.14583333333333334</v>
      </c>
      <c r="P6">
        <f t="shared" si="1"/>
        <v>0.21527777777777779</v>
      </c>
    </row>
    <row r="7" spans="1:16">
      <c r="A7" s="2" t="s">
        <v>16</v>
      </c>
      <c r="B7" s="2">
        <v>46</v>
      </c>
      <c r="C7" s="2">
        <v>12</v>
      </c>
      <c r="D7" s="2">
        <v>27</v>
      </c>
      <c r="E7" s="2">
        <v>5</v>
      </c>
      <c r="F7" s="2">
        <v>54</v>
      </c>
      <c r="G7" s="2">
        <f t="shared" si="0"/>
        <v>144</v>
      </c>
      <c r="H7" s="2"/>
      <c r="I7" s="2"/>
      <c r="J7" s="2" t="s">
        <v>16</v>
      </c>
      <c r="K7" s="2">
        <f>SUM(K5,K6)</f>
        <v>0.31944444444444442</v>
      </c>
      <c r="L7" s="2">
        <f>SUM(L5,L6)</f>
        <v>8.3333333333333343E-2</v>
      </c>
      <c r="M7" s="2">
        <f>SUM(M5,M6)</f>
        <v>0.1875</v>
      </c>
      <c r="N7" s="2">
        <f>SUM(N5,N6)</f>
        <v>3.4722222222222224E-2</v>
      </c>
      <c r="O7" s="2">
        <f>SUM(O5,O6)</f>
        <v>0.375</v>
      </c>
      <c r="P7">
        <f t="shared" si="1"/>
        <v>1</v>
      </c>
    </row>
    <row r="8" spans="1:16">
      <c r="A8" s="2" t="s">
        <v>17</v>
      </c>
      <c r="B8" s="2">
        <v>49</v>
      </c>
      <c r="C8" s="2">
        <v>24</v>
      </c>
      <c r="D8" s="2">
        <v>16</v>
      </c>
      <c r="E8" s="2">
        <v>21</v>
      </c>
      <c r="F8" s="2">
        <v>15</v>
      </c>
      <c r="G8" s="2">
        <f t="shared" si="0"/>
        <v>125</v>
      </c>
      <c r="H8" s="2"/>
      <c r="I8" s="2"/>
      <c r="J8" s="2" t="s">
        <v>17</v>
      </c>
      <c r="K8" s="3">
        <f>B8/G10</f>
        <v>0.18352059925093633</v>
      </c>
      <c r="L8" s="2">
        <f>C8/G10</f>
        <v>8.98876404494382E-2</v>
      </c>
      <c r="M8" s="2">
        <f>D8/G10</f>
        <v>5.9925093632958802E-2</v>
      </c>
      <c r="N8" s="2">
        <f>E8/G10</f>
        <v>7.8651685393258425E-2</v>
      </c>
      <c r="O8" s="2">
        <f>F8/G10</f>
        <v>5.6179775280898875E-2</v>
      </c>
      <c r="P8">
        <f t="shared" si="1"/>
        <v>0.46816479400749067</v>
      </c>
    </row>
    <row r="9" spans="1:16">
      <c r="A9" s="2" t="s">
        <v>18</v>
      </c>
      <c r="B9" s="2">
        <v>82</v>
      </c>
      <c r="C9" s="2">
        <v>20</v>
      </c>
      <c r="D9" s="2">
        <v>6</v>
      </c>
      <c r="E9" s="2">
        <v>15</v>
      </c>
      <c r="F9" s="2">
        <v>19</v>
      </c>
      <c r="G9" s="2">
        <f t="shared" si="0"/>
        <v>142</v>
      </c>
      <c r="H9" s="2"/>
      <c r="I9" s="2"/>
      <c r="J9" s="2" t="s">
        <v>18</v>
      </c>
      <c r="K9" s="3">
        <f>B9/G10</f>
        <v>0.30711610486891383</v>
      </c>
      <c r="L9" s="2">
        <f>C9/G10</f>
        <v>7.4906367041198504E-2</v>
      </c>
      <c r="M9" s="2">
        <f>D9/G10</f>
        <v>2.247191011235955E-2</v>
      </c>
      <c r="N9" s="2">
        <f>E9/G10</f>
        <v>5.6179775280898875E-2</v>
      </c>
      <c r="O9" s="2">
        <f>F9/G10</f>
        <v>7.116104868913857E-2</v>
      </c>
      <c r="P9">
        <f t="shared" si="1"/>
        <v>0.53183520599250933</v>
      </c>
    </row>
    <row r="10" spans="1:16">
      <c r="A10" s="2" t="s">
        <v>19</v>
      </c>
      <c r="B10" s="2">
        <v>131</v>
      </c>
      <c r="C10" s="2">
        <v>44</v>
      </c>
      <c r="D10" s="2">
        <v>22</v>
      </c>
      <c r="E10" s="2">
        <v>36</v>
      </c>
      <c r="F10" s="2">
        <v>34</v>
      </c>
      <c r="G10" s="2">
        <f t="shared" si="0"/>
        <v>267</v>
      </c>
      <c r="H10" s="2"/>
      <c r="I10" s="2"/>
      <c r="J10" s="2" t="s">
        <v>19</v>
      </c>
      <c r="K10" s="3">
        <f>SUM(K8,K9)</f>
        <v>0.49063670411985016</v>
      </c>
      <c r="L10" s="2">
        <f>SUM(L8,L9)</f>
        <v>0.16479400749063672</v>
      </c>
      <c r="M10" s="2">
        <f>SUM(M8,M9)</f>
        <v>8.2397003745318359E-2</v>
      </c>
      <c r="N10" s="2">
        <f>SUM(N8,N9)</f>
        <v>0.1348314606741573</v>
      </c>
      <c r="O10" s="2">
        <f>SUM(O8,O9)</f>
        <v>0.12734082397003743</v>
      </c>
      <c r="P10">
        <f t="shared" si="1"/>
        <v>1</v>
      </c>
    </row>
    <row r="11" spans="1:16">
      <c r="A11" s="2" t="s">
        <v>22</v>
      </c>
      <c r="B11" s="2">
        <v>144</v>
      </c>
      <c r="C11" s="2">
        <v>115</v>
      </c>
      <c r="D11" s="2">
        <v>76</v>
      </c>
      <c r="E11" s="2">
        <v>34</v>
      </c>
      <c r="F11" s="2">
        <v>201</v>
      </c>
      <c r="G11" s="2">
        <f>SUM(G2,G5,G8)</f>
        <v>570</v>
      </c>
      <c r="H11" s="2"/>
      <c r="I11" s="2"/>
      <c r="J11" s="2" t="s">
        <v>22</v>
      </c>
      <c r="K11" s="2">
        <f>B11/G13</f>
        <v>0.18181818181818182</v>
      </c>
      <c r="L11" s="2">
        <f>C11/G13</f>
        <v>0.14520202020202019</v>
      </c>
      <c r="M11" s="2">
        <f>D11/G13</f>
        <v>9.5959595959595953E-2</v>
      </c>
      <c r="N11" s="2">
        <f>E11/G13</f>
        <v>4.2929292929292928E-2</v>
      </c>
      <c r="O11" s="2">
        <f>F11/G13</f>
        <v>0.25378787878787878</v>
      </c>
      <c r="P11">
        <f t="shared" si="1"/>
        <v>0.71969696969696972</v>
      </c>
    </row>
    <row r="12" spans="1:16">
      <c r="A12" s="2" t="s">
        <v>20</v>
      </c>
      <c r="B12" s="2">
        <v>93</v>
      </c>
      <c r="C12" s="2">
        <v>38</v>
      </c>
      <c r="D12" s="2">
        <v>19</v>
      </c>
      <c r="E12" s="2">
        <v>17</v>
      </c>
      <c r="F12" s="2">
        <v>55</v>
      </c>
      <c r="G12" s="2">
        <f>SUM(G3,G6,G9)</f>
        <v>222</v>
      </c>
      <c r="H12" s="2"/>
      <c r="I12" s="2"/>
      <c r="J12" s="2" t="s">
        <v>20</v>
      </c>
      <c r="K12" s="2">
        <f>B12/G13</f>
        <v>0.11742424242424243</v>
      </c>
      <c r="L12" s="2">
        <f>C12/G13</f>
        <v>4.7979797979797977E-2</v>
      </c>
      <c r="M12" s="2">
        <f>D12/G13</f>
        <v>2.3989898989898988E-2</v>
      </c>
      <c r="N12" s="2">
        <f>E12/G13</f>
        <v>2.1464646464646464E-2</v>
      </c>
      <c r="O12" s="2">
        <f>F12/G13</f>
        <v>6.9444444444444448E-2</v>
      </c>
      <c r="P12">
        <f t="shared" si="1"/>
        <v>0.28030303030303028</v>
      </c>
    </row>
    <row r="13" spans="1:16">
      <c r="A13" s="2" t="s">
        <v>21</v>
      </c>
      <c r="B13" s="2">
        <v>237</v>
      </c>
      <c r="C13" s="2">
        <v>153</v>
      </c>
      <c r="D13" s="2">
        <v>95</v>
      </c>
      <c r="E13" s="2">
        <v>51</v>
      </c>
      <c r="F13" s="2">
        <v>256</v>
      </c>
      <c r="G13" s="2">
        <f>SUM(G4,G7,G10)</f>
        <v>792</v>
      </c>
      <c r="H13" s="2"/>
      <c r="I13" s="2"/>
      <c r="J13" s="2" t="s">
        <v>21</v>
      </c>
      <c r="K13" s="2">
        <f>B13/G13</f>
        <v>0.29924242424242425</v>
      </c>
      <c r="L13" s="2">
        <f>C13/G13</f>
        <v>0.19318181818181818</v>
      </c>
      <c r="M13" s="2">
        <f>D13/G13</f>
        <v>0.11994949494949494</v>
      </c>
      <c r="N13" s="2">
        <f>E13/G13</f>
        <v>6.4393939393939392E-2</v>
      </c>
      <c r="O13" s="2">
        <f>F13/G13</f>
        <v>0.32323232323232326</v>
      </c>
      <c r="P13">
        <f t="shared" si="1"/>
        <v>1</v>
      </c>
    </row>
    <row r="14" spans="1:16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6">
      <c r="A15" s="2" t="s">
        <v>30</v>
      </c>
      <c r="B15" s="3" t="s">
        <v>6</v>
      </c>
      <c r="C15" s="3" t="s">
        <v>7</v>
      </c>
      <c r="D15" s="3" t="s">
        <v>8</v>
      </c>
      <c r="E15" s="3" t="s">
        <v>10</v>
      </c>
      <c r="F15" s="3" t="s">
        <v>9</v>
      </c>
      <c r="G15" s="2" t="s">
        <v>5</v>
      </c>
      <c r="H15" s="2"/>
      <c r="I15" s="2"/>
      <c r="J15" s="2" t="s">
        <v>31</v>
      </c>
      <c r="K15" s="3" t="s">
        <v>6</v>
      </c>
      <c r="L15" s="3" t="s">
        <v>7</v>
      </c>
      <c r="M15" s="3" t="s">
        <v>8</v>
      </c>
      <c r="N15" s="3" t="s">
        <v>10</v>
      </c>
      <c r="O15" s="3" t="s">
        <v>9</v>
      </c>
      <c r="P15" t="s">
        <v>5</v>
      </c>
    </row>
    <row r="16" spans="1:16">
      <c r="A16" s="2" t="s">
        <v>11</v>
      </c>
      <c r="B16" s="3">
        <v>14</v>
      </c>
      <c r="C16" s="3">
        <v>207</v>
      </c>
      <c r="D16" s="3">
        <v>50</v>
      </c>
      <c r="E16" s="3">
        <v>42</v>
      </c>
      <c r="F16" s="3">
        <v>19</v>
      </c>
      <c r="G16" s="2">
        <f t="shared" ref="G16:G24" si="2">SUM(B16:F16)</f>
        <v>332</v>
      </c>
      <c r="H16" s="2"/>
      <c r="I16" s="2"/>
      <c r="J16" s="2" t="s">
        <v>11</v>
      </c>
      <c r="K16" s="3">
        <f>B16/G18</f>
        <v>3.6745406824146981E-2</v>
      </c>
      <c r="L16" s="3">
        <f>C16/G18</f>
        <v>0.54330708661417326</v>
      </c>
      <c r="M16" s="3">
        <f>D16/G18</f>
        <v>0.13123359580052493</v>
      </c>
      <c r="N16" s="3">
        <f>E16/G18</f>
        <v>0.11023622047244094</v>
      </c>
      <c r="O16" s="3">
        <f>F16/G18</f>
        <v>4.9868766404199474E-2</v>
      </c>
      <c r="P16">
        <f t="shared" ref="P16:P27" si="3">SUM(K16:O16)</f>
        <v>0.87139107611548561</v>
      </c>
    </row>
    <row r="17" spans="1:16">
      <c r="A17" s="2" t="s">
        <v>12</v>
      </c>
      <c r="B17" s="3">
        <v>3</v>
      </c>
      <c r="C17" s="3">
        <v>16</v>
      </c>
      <c r="D17" s="3">
        <v>11</v>
      </c>
      <c r="E17" s="3">
        <v>12</v>
      </c>
      <c r="F17" s="3">
        <v>7</v>
      </c>
      <c r="G17" s="2">
        <f t="shared" si="2"/>
        <v>49</v>
      </c>
      <c r="H17" s="2"/>
      <c r="I17" s="2"/>
      <c r="J17" s="2" t="s">
        <v>12</v>
      </c>
      <c r="K17" s="3">
        <f>B17/G18</f>
        <v>7.874015748031496E-3</v>
      </c>
      <c r="L17" s="3">
        <f>C17/G18</f>
        <v>4.1994750656167978E-2</v>
      </c>
      <c r="M17" s="3">
        <f>D17/G18</f>
        <v>2.8871391076115485E-2</v>
      </c>
      <c r="N17" s="3">
        <f>E17/G18</f>
        <v>3.1496062992125984E-2</v>
      </c>
      <c r="O17" s="3">
        <f>F17/G18</f>
        <v>1.8372703412073491E-2</v>
      </c>
      <c r="P17">
        <f t="shared" si="3"/>
        <v>0.12860892388451445</v>
      </c>
    </row>
    <row r="18" spans="1:16">
      <c r="A18" s="2" t="s">
        <v>13</v>
      </c>
      <c r="B18" s="3">
        <v>17</v>
      </c>
      <c r="C18" s="3">
        <v>223</v>
      </c>
      <c r="D18" s="3">
        <v>61</v>
      </c>
      <c r="E18" s="3">
        <v>54</v>
      </c>
      <c r="F18" s="3">
        <v>26</v>
      </c>
      <c r="G18" s="2">
        <f t="shared" si="2"/>
        <v>381</v>
      </c>
      <c r="H18" s="2"/>
      <c r="I18" s="2"/>
      <c r="J18" s="2" t="s">
        <v>13</v>
      </c>
      <c r="K18" s="3">
        <f>SUM(K16,K17)</f>
        <v>4.4619422572178477E-2</v>
      </c>
      <c r="L18" s="3">
        <f>SUM(L16,L17)</f>
        <v>0.58530183727034124</v>
      </c>
      <c r="M18" s="3">
        <f>SUM(M16,M17)</f>
        <v>0.16010498687664043</v>
      </c>
      <c r="N18" s="3">
        <f>SUM(N16,N17)</f>
        <v>0.14173228346456693</v>
      </c>
      <c r="O18" s="3">
        <f>SUM(O16,O17)</f>
        <v>6.8241469816272965E-2</v>
      </c>
      <c r="P18" s="1">
        <f t="shared" si="3"/>
        <v>1</v>
      </c>
    </row>
    <row r="19" spans="1:16">
      <c r="A19" s="2" t="s">
        <v>14</v>
      </c>
      <c r="B19" s="3">
        <v>8</v>
      </c>
      <c r="C19" s="3">
        <v>51</v>
      </c>
      <c r="D19" s="3">
        <v>20</v>
      </c>
      <c r="E19" s="3">
        <v>29</v>
      </c>
      <c r="F19" s="3">
        <v>5</v>
      </c>
      <c r="G19" s="2">
        <f t="shared" si="2"/>
        <v>113</v>
      </c>
      <c r="H19" s="2"/>
      <c r="I19" s="2"/>
      <c r="J19" s="2" t="s">
        <v>14</v>
      </c>
      <c r="K19" s="3">
        <f>B19/G21</f>
        <v>5.5555555555555552E-2</v>
      </c>
      <c r="L19" s="3">
        <f>C19/G21</f>
        <v>0.35416666666666669</v>
      </c>
      <c r="M19" s="3">
        <f>D19/G21</f>
        <v>0.1388888888888889</v>
      </c>
      <c r="N19" s="3">
        <f>E19/G21</f>
        <v>0.2013888888888889</v>
      </c>
      <c r="O19" s="3">
        <f>F19/G21</f>
        <v>3.4722222222222224E-2</v>
      </c>
      <c r="P19">
        <f t="shared" si="3"/>
        <v>0.78472222222222221</v>
      </c>
    </row>
    <row r="20" spans="1:16">
      <c r="A20" s="2" t="s">
        <v>15</v>
      </c>
      <c r="B20" s="3">
        <v>2</v>
      </c>
      <c r="C20" s="3">
        <v>11</v>
      </c>
      <c r="D20" s="3">
        <v>2</v>
      </c>
      <c r="E20" s="3">
        <v>16</v>
      </c>
      <c r="F20" s="3">
        <v>0</v>
      </c>
      <c r="G20" s="2">
        <f t="shared" si="2"/>
        <v>31</v>
      </c>
      <c r="H20" s="2"/>
      <c r="I20" s="2"/>
      <c r="J20" s="2" t="s">
        <v>15</v>
      </c>
      <c r="K20" s="3">
        <f>B20/G21</f>
        <v>1.3888888888888888E-2</v>
      </c>
      <c r="L20" s="3">
        <f>C20/G21</f>
        <v>7.6388888888888895E-2</v>
      </c>
      <c r="M20" s="3">
        <f>D20/G21</f>
        <v>1.3888888888888888E-2</v>
      </c>
      <c r="N20" s="3">
        <f>E20/G21</f>
        <v>0.1111111111111111</v>
      </c>
      <c r="O20" s="3">
        <f>F20/G21</f>
        <v>0</v>
      </c>
      <c r="P20">
        <f t="shared" si="3"/>
        <v>0.21527777777777779</v>
      </c>
    </row>
    <row r="21" spans="1:16">
      <c r="A21" s="2" t="s">
        <v>16</v>
      </c>
      <c r="B21" s="3">
        <v>10</v>
      </c>
      <c r="C21" s="3">
        <v>62</v>
      </c>
      <c r="D21" s="3">
        <v>22</v>
      </c>
      <c r="E21" s="3">
        <v>45</v>
      </c>
      <c r="F21" s="3">
        <v>5</v>
      </c>
      <c r="G21" s="2">
        <f t="shared" si="2"/>
        <v>144</v>
      </c>
      <c r="H21" s="2"/>
      <c r="I21" s="2"/>
      <c r="J21" s="2" t="s">
        <v>16</v>
      </c>
      <c r="K21" s="3">
        <f>SUM(K19,K20)</f>
        <v>6.9444444444444448E-2</v>
      </c>
      <c r="L21" s="3">
        <f>SUM(L19,L20)</f>
        <v>0.43055555555555558</v>
      </c>
      <c r="M21" s="3">
        <f>SUM(M19,M20)</f>
        <v>0.15277777777777779</v>
      </c>
      <c r="N21" s="3">
        <f>SUM(N19,N20)</f>
        <v>0.3125</v>
      </c>
      <c r="O21" s="3">
        <f>SUM(O19,O20)</f>
        <v>3.4722222222222224E-2</v>
      </c>
      <c r="P21" s="1">
        <f t="shared" si="3"/>
        <v>1</v>
      </c>
    </row>
    <row r="22" spans="1:16">
      <c r="A22" s="2" t="s">
        <v>17</v>
      </c>
      <c r="B22" s="3">
        <v>2</v>
      </c>
      <c r="C22" s="3">
        <v>61</v>
      </c>
      <c r="D22" s="3">
        <v>16</v>
      </c>
      <c r="E22" s="3">
        <v>33</v>
      </c>
      <c r="F22" s="3">
        <v>13</v>
      </c>
      <c r="G22" s="2">
        <f t="shared" si="2"/>
        <v>125</v>
      </c>
      <c r="H22" s="2"/>
      <c r="I22" s="2"/>
      <c r="J22" s="2" t="s">
        <v>17</v>
      </c>
      <c r="K22" s="3">
        <f>B22/G24</f>
        <v>7.4906367041198503E-3</v>
      </c>
      <c r="L22" s="3">
        <f>C22/G24</f>
        <v>0.22846441947565543</v>
      </c>
      <c r="M22" s="3">
        <f>D22/G24</f>
        <v>5.9925093632958802E-2</v>
      </c>
      <c r="N22" s="3">
        <f>E22/G24</f>
        <v>0.12359550561797752</v>
      </c>
      <c r="O22" s="3">
        <f>F22/G24</f>
        <v>4.8689138576779027E-2</v>
      </c>
      <c r="P22">
        <f t="shared" si="3"/>
        <v>0.46816479400749067</v>
      </c>
    </row>
    <row r="23" spans="1:16">
      <c r="A23" s="2" t="s">
        <v>18</v>
      </c>
      <c r="B23" s="3">
        <v>14</v>
      </c>
      <c r="C23" s="3">
        <v>97</v>
      </c>
      <c r="D23" s="3">
        <v>4</v>
      </c>
      <c r="E23" s="3">
        <v>23</v>
      </c>
      <c r="F23" s="3">
        <v>4</v>
      </c>
      <c r="G23" s="2">
        <f t="shared" si="2"/>
        <v>142</v>
      </c>
      <c r="H23" s="2"/>
      <c r="I23" s="2"/>
      <c r="J23" s="2" t="s">
        <v>18</v>
      </c>
      <c r="K23" s="3">
        <f>B23/G24</f>
        <v>5.2434456928838954E-2</v>
      </c>
      <c r="L23" s="3">
        <f>C23/G24</f>
        <v>0.36329588014981273</v>
      </c>
      <c r="M23" s="3">
        <f>D23/G24</f>
        <v>1.4981273408239701E-2</v>
      </c>
      <c r="N23" s="3">
        <f>E23/G24</f>
        <v>8.6142322097378279E-2</v>
      </c>
      <c r="O23" s="3">
        <f>F23/G24</f>
        <v>1.4981273408239701E-2</v>
      </c>
      <c r="P23">
        <f t="shared" si="3"/>
        <v>0.53183520599250944</v>
      </c>
    </row>
    <row r="24" spans="1:16">
      <c r="A24" s="2" t="s">
        <v>19</v>
      </c>
      <c r="B24" s="3">
        <v>16</v>
      </c>
      <c r="C24" s="3">
        <v>158</v>
      </c>
      <c r="D24" s="3">
        <v>20</v>
      </c>
      <c r="E24" s="3">
        <v>56</v>
      </c>
      <c r="F24" s="3">
        <v>17</v>
      </c>
      <c r="G24" s="2">
        <f t="shared" si="2"/>
        <v>267</v>
      </c>
      <c r="H24" s="2"/>
      <c r="I24" s="2"/>
      <c r="J24" s="2" t="s">
        <v>19</v>
      </c>
      <c r="K24" s="3">
        <f>SUM(K22,K23)</f>
        <v>5.9925093632958802E-2</v>
      </c>
      <c r="L24" s="3">
        <f>SUM(L22,L23)</f>
        <v>0.59176029962546817</v>
      </c>
      <c r="M24" s="3">
        <f>SUM(M22,M23)</f>
        <v>7.4906367041198504E-2</v>
      </c>
      <c r="N24" s="3">
        <f>SUM(N22,N23)</f>
        <v>0.20973782771535582</v>
      </c>
      <c r="O24" s="3">
        <f>SUM(O22,O23)</f>
        <v>6.3670411985018729E-2</v>
      </c>
      <c r="P24" s="1">
        <f t="shared" si="3"/>
        <v>1</v>
      </c>
    </row>
    <row r="25" spans="1:16">
      <c r="A25" s="2" t="s">
        <v>22</v>
      </c>
      <c r="B25" s="3">
        <v>24</v>
      </c>
      <c r="C25" s="3">
        <v>319</v>
      </c>
      <c r="D25" s="3">
        <v>86</v>
      </c>
      <c r="E25" s="3">
        <v>104</v>
      </c>
      <c r="F25" s="3">
        <v>37</v>
      </c>
      <c r="G25" s="2">
        <f>SUM(G16,G19,G22)</f>
        <v>570</v>
      </c>
      <c r="H25" s="2"/>
      <c r="I25" s="2"/>
      <c r="J25" s="2" t="s">
        <v>22</v>
      </c>
      <c r="K25" s="3">
        <f>B25/G27</f>
        <v>3.0303030303030304E-2</v>
      </c>
      <c r="L25" s="3">
        <f>C25/G27</f>
        <v>0.40277777777777779</v>
      </c>
      <c r="M25" s="3">
        <f>D25/G27</f>
        <v>0.10858585858585859</v>
      </c>
      <c r="N25" s="3">
        <f>E25/G27</f>
        <v>0.13131313131313133</v>
      </c>
      <c r="O25" s="3">
        <f>F25/G27</f>
        <v>4.671717171717172E-2</v>
      </c>
      <c r="P25">
        <f t="shared" si="3"/>
        <v>0.71969696969696972</v>
      </c>
    </row>
    <row r="26" spans="1:16">
      <c r="A26" s="2" t="s">
        <v>20</v>
      </c>
      <c r="B26" s="3">
        <v>19</v>
      </c>
      <c r="C26" s="3">
        <v>124</v>
      </c>
      <c r="D26" s="3">
        <v>17</v>
      </c>
      <c r="E26" s="3">
        <v>51</v>
      </c>
      <c r="F26" s="3">
        <v>11</v>
      </c>
      <c r="G26" s="2">
        <f>SUM(G17,G20,G23)</f>
        <v>222</v>
      </c>
      <c r="H26" s="2"/>
      <c r="I26" s="2"/>
      <c r="J26" s="2" t="s">
        <v>20</v>
      </c>
      <c r="K26" s="3">
        <f>B26/G27</f>
        <v>2.3989898989898988E-2</v>
      </c>
      <c r="L26" s="3">
        <f>C26/G27</f>
        <v>0.15656565656565657</v>
      </c>
      <c r="M26" s="3">
        <f>D26/G27</f>
        <v>2.1464646464646464E-2</v>
      </c>
      <c r="N26" s="3">
        <f>E26/G27</f>
        <v>6.4393939393939392E-2</v>
      </c>
      <c r="O26" s="3">
        <f>F26/G27</f>
        <v>1.3888888888888888E-2</v>
      </c>
      <c r="P26">
        <f t="shared" si="3"/>
        <v>0.28030303030303033</v>
      </c>
    </row>
    <row r="27" spans="1:16">
      <c r="A27" s="2" t="s">
        <v>21</v>
      </c>
      <c r="B27" s="3">
        <v>43</v>
      </c>
      <c r="C27" s="3">
        <v>443</v>
      </c>
      <c r="D27" s="3">
        <v>103</v>
      </c>
      <c r="E27" s="3">
        <v>155</v>
      </c>
      <c r="F27" s="3">
        <v>48</v>
      </c>
      <c r="G27" s="2">
        <f>SUM(G18,G21,G24)</f>
        <v>792</v>
      </c>
      <c r="H27" s="2"/>
      <c r="I27" s="2"/>
      <c r="J27" s="2" t="s">
        <v>21</v>
      </c>
      <c r="K27" s="3">
        <f>B27/G27</f>
        <v>5.4292929292929296E-2</v>
      </c>
      <c r="L27" s="3">
        <f>C27/G27</f>
        <v>0.55934343434343436</v>
      </c>
      <c r="M27" s="3">
        <f>D27/G27</f>
        <v>0.13005050505050506</v>
      </c>
      <c r="N27" s="3">
        <f>E27/G27</f>
        <v>0.19570707070707072</v>
      </c>
      <c r="O27" s="3">
        <f>F27/G27</f>
        <v>6.0606060606060608E-2</v>
      </c>
      <c r="P27">
        <f t="shared" si="3"/>
        <v>1</v>
      </c>
    </row>
    <row r="28" spans="1:16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6">
      <c r="A29" s="2" t="s">
        <v>32</v>
      </c>
      <c r="B29" s="2" t="s">
        <v>0</v>
      </c>
      <c r="C29" s="2" t="s">
        <v>1</v>
      </c>
      <c r="D29" s="2" t="s">
        <v>2</v>
      </c>
      <c r="E29" s="2" t="s">
        <v>3</v>
      </c>
      <c r="F29" s="2" t="s">
        <v>4</v>
      </c>
      <c r="G29" s="2" t="s">
        <v>5</v>
      </c>
      <c r="H29" s="2"/>
      <c r="I29" s="2"/>
      <c r="J29" s="2" t="s">
        <v>33</v>
      </c>
      <c r="K29" s="2" t="s">
        <v>0</v>
      </c>
      <c r="L29" s="2" t="s">
        <v>1</v>
      </c>
      <c r="M29" s="2" t="s">
        <v>2</v>
      </c>
      <c r="N29" s="2" t="s">
        <v>3</v>
      </c>
      <c r="O29" s="2" t="s">
        <v>4</v>
      </c>
      <c r="P29" t="s">
        <v>5</v>
      </c>
    </row>
    <row r="30" spans="1:16">
      <c r="A30" s="2" t="s">
        <v>11</v>
      </c>
      <c r="B30" s="2">
        <v>43</v>
      </c>
      <c r="C30" s="2">
        <v>62</v>
      </c>
      <c r="D30" s="2">
        <v>27</v>
      </c>
      <c r="E30" s="2">
        <v>7</v>
      </c>
      <c r="F30" s="2">
        <v>73</v>
      </c>
      <c r="G30" s="2">
        <f t="shared" ref="G30:G38" si="4">SUM(B30:F30)</f>
        <v>212</v>
      </c>
      <c r="H30" s="2"/>
      <c r="I30" s="2"/>
      <c r="J30" s="2" t="s">
        <v>11</v>
      </c>
      <c r="K30" s="2">
        <f>B30/G32</f>
        <v>0.16475095785440613</v>
      </c>
      <c r="L30" s="2">
        <f>C30/G32</f>
        <v>0.23754789272030652</v>
      </c>
      <c r="M30" s="2">
        <f>D30/G32</f>
        <v>0.10344827586206896</v>
      </c>
      <c r="N30" s="2">
        <f>E30/G32</f>
        <v>2.681992337164751E-2</v>
      </c>
      <c r="O30" s="2">
        <f>F30/G32</f>
        <v>0.27969348659003829</v>
      </c>
      <c r="P30">
        <f t="shared" ref="P30:P41" si="5">SUM(K30:O30)</f>
        <v>0.8122605363984674</v>
      </c>
    </row>
    <row r="31" spans="1:16">
      <c r="A31" s="2" t="s">
        <v>12</v>
      </c>
      <c r="B31" s="2">
        <v>6</v>
      </c>
      <c r="C31" s="2">
        <v>17</v>
      </c>
      <c r="D31" s="2">
        <v>10</v>
      </c>
      <c r="E31" s="2">
        <v>1</v>
      </c>
      <c r="F31" s="2">
        <v>15</v>
      </c>
      <c r="G31" s="2">
        <f t="shared" si="4"/>
        <v>49</v>
      </c>
      <c r="H31" s="2"/>
      <c r="I31" s="2"/>
      <c r="J31" s="2" t="s">
        <v>12</v>
      </c>
      <c r="K31" s="2">
        <f>B31/G32</f>
        <v>2.2988505747126436E-2</v>
      </c>
      <c r="L31" s="2">
        <f>C31/G32</f>
        <v>6.5134099616858232E-2</v>
      </c>
      <c r="M31" s="2">
        <f>D31/G32</f>
        <v>3.8314176245210725E-2</v>
      </c>
      <c r="N31" s="2">
        <f>E31/G32</f>
        <v>3.8314176245210726E-3</v>
      </c>
      <c r="O31" s="2">
        <f>F31/G32</f>
        <v>5.7471264367816091E-2</v>
      </c>
      <c r="P31">
        <f t="shared" si="5"/>
        <v>0.18773946360153254</v>
      </c>
    </row>
    <row r="32" spans="1:16">
      <c r="A32" s="2" t="s">
        <v>13</v>
      </c>
      <c r="B32" s="2">
        <v>49</v>
      </c>
      <c r="C32" s="2">
        <v>79</v>
      </c>
      <c r="D32" s="2">
        <v>37</v>
      </c>
      <c r="E32" s="2">
        <v>8</v>
      </c>
      <c r="F32" s="2">
        <v>88</v>
      </c>
      <c r="G32" s="2">
        <f t="shared" si="4"/>
        <v>261</v>
      </c>
      <c r="H32" s="2"/>
      <c r="I32" s="2"/>
      <c r="J32" s="2" t="s">
        <v>13</v>
      </c>
      <c r="K32" s="2">
        <f>B32/G32</f>
        <v>0.18773946360153257</v>
      </c>
      <c r="L32" s="2">
        <f>C32/G32</f>
        <v>0.30268199233716475</v>
      </c>
      <c r="M32" s="2">
        <f>D32/G32</f>
        <v>0.1417624521072797</v>
      </c>
      <c r="N32" s="2">
        <f>E32/G32</f>
        <v>3.0651340996168581E-2</v>
      </c>
      <c r="O32" s="2">
        <f>F32/G32</f>
        <v>0.33716475095785442</v>
      </c>
      <c r="P32">
        <f t="shared" si="5"/>
        <v>1</v>
      </c>
    </row>
    <row r="33" spans="1:16">
      <c r="A33" s="2" t="s">
        <v>14</v>
      </c>
      <c r="B33" s="2">
        <v>41</v>
      </c>
      <c r="C33" s="2">
        <v>11</v>
      </c>
      <c r="D33" s="2">
        <v>24</v>
      </c>
      <c r="E33" s="2">
        <v>4</v>
      </c>
      <c r="F33" s="2">
        <v>33</v>
      </c>
      <c r="G33" s="2">
        <f t="shared" si="4"/>
        <v>113</v>
      </c>
      <c r="H33" s="2"/>
      <c r="I33" s="2"/>
      <c r="J33" s="2" t="s">
        <v>14</v>
      </c>
      <c r="K33" s="2">
        <f>B33/G35</f>
        <v>0.28472222222222221</v>
      </c>
      <c r="L33" s="2">
        <f>C33/G35</f>
        <v>7.6388888888888895E-2</v>
      </c>
      <c r="M33" s="2">
        <f>D33/G35</f>
        <v>0.16666666666666666</v>
      </c>
      <c r="N33" s="2">
        <f>E33/G35</f>
        <v>2.7777777777777776E-2</v>
      </c>
      <c r="O33" s="2">
        <f>F33/G35</f>
        <v>0.22916666666666666</v>
      </c>
      <c r="P33">
        <f t="shared" si="5"/>
        <v>0.78472222222222221</v>
      </c>
    </row>
    <row r="34" spans="1:16">
      <c r="A34" s="2" t="s">
        <v>15</v>
      </c>
      <c r="B34" s="2">
        <v>5</v>
      </c>
      <c r="C34" s="2">
        <v>1</v>
      </c>
      <c r="D34" s="2">
        <v>3</v>
      </c>
      <c r="E34" s="2">
        <v>1</v>
      </c>
      <c r="F34" s="2">
        <v>21</v>
      </c>
      <c r="G34" s="2">
        <f t="shared" si="4"/>
        <v>31</v>
      </c>
      <c r="H34" s="2"/>
      <c r="I34" s="2"/>
      <c r="J34" s="2" t="s">
        <v>15</v>
      </c>
      <c r="K34" s="2">
        <f>B34/G35</f>
        <v>3.4722222222222224E-2</v>
      </c>
      <c r="L34" s="2">
        <f>C34/G35</f>
        <v>6.9444444444444441E-3</v>
      </c>
      <c r="M34" s="2">
        <f>D34/G35</f>
        <v>2.0833333333333332E-2</v>
      </c>
      <c r="N34" s="2">
        <f>E34/G35</f>
        <v>6.9444444444444441E-3</v>
      </c>
      <c r="O34" s="2">
        <f>F34/G35</f>
        <v>0.14583333333333334</v>
      </c>
      <c r="P34">
        <f t="shared" si="5"/>
        <v>0.21527777777777779</v>
      </c>
    </row>
    <row r="35" spans="1:16">
      <c r="A35" s="2" t="s">
        <v>16</v>
      </c>
      <c r="B35" s="2">
        <v>46</v>
      </c>
      <c r="C35" s="2">
        <v>12</v>
      </c>
      <c r="D35" s="2">
        <v>27</v>
      </c>
      <c r="E35" s="2">
        <v>5</v>
      </c>
      <c r="F35" s="2">
        <v>54</v>
      </c>
      <c r="G35" s="2">
        <f t="shared" si="4"/>
        <v>144</v>
      </c>
      <c r="H35" s="2"/>
      <c r="I35" s="2"/>
      <c r="J35" s="2" t="s">
        <v>16</v>
      </c>
      <c r="K35" s="2">
        <f>B35/G35</f>
        <v>0.31944444444444442</v>
      </c>
      <c r="L35" s="2">
        <f>C35/G35</f>
        <v>8.3333333333333329E-2</v>
      </c>
      <c r="M35" s="2">
        <f>D35/G35</f>
        <v>0.1875</v>
      </c>
      <c r="N35" s="2">
        <f>E35/G35</f>
        <v>3.4722222222222224E-2</v>
      </c>
      <c r="O35" s="2">
        <f>F35/G35</f>
        <v>0.375</v>
      </c>
      <c r="P35">
        <f t="shared" si="5"/>
        <v>0.99999999999999989</v>
      </c>
    </row>
    <row r="36" spans="1:16">
      <c r="A36" s="2" t="s">
        <v>17</v>
      </c>
      <c r="B36" s="2">
        <v>49</v>
      </c>
      <c r="C36" s="2">
        <v>24</v>
      </c>
      <c r="D36" s="2">
        <v>16</v>
      </c>
      <c r="E36" s="2">
        <v>21</v>
      </c>
      <c r="F36" s="2">
        <v>15</v>
      </c>
      <c r="G36" s="2">
        <f t="shared" si="4"/>
        <v>125</v>
      </c>
      <c r="H36" s="2"/>
      <c r="I36" s="2"/>
      <c r="J36" s="2" t="s">
        <v>17</v>
      </c>
      <c r="K36" s="2">
        <f>B36/G38</f>
        <v>0.26775956284153007</v>
      </c>
      <c r="L36" s="2">
        <f>C36/G38</f>
        <v>0.13114754098360656</v>
      </c>
      <c r="M36" s="2">
        <f>D36/G38</f>
        <v>8.7431693989071038E-2</v>
      </c>
      <c r="N36" s="2">
        <f>E36/G38</f>
        <v>0.11475409836065574</v>
      </c>
      <c r="O36" s="2">
        <f>F36/G38</f>
        <v>8.1967213114754092E-2</v>
      </c>
      <c r="P36">
        <f t="shared" si="5"/>
        <v>0.68306010928961747</v>
      </c>
    </row>
    <row r="37" spans="1:16">
      <c r="A37" s="2" t="s">
        <v>18</v>
      </c>
      <c r="B37" s="2">
        <v>22</v>
      </c>
      <c r="C37" s="2">
        <v>10</v>
      </c>
      <c r="D37" s="2">
        <v>2</v>
      </c>
      <c r="E37" s="2">
        <v>6</v>
      </c>
      <c r="F37" s="2">
        <v>18</v>
      </c>
      <c r="G37" s="2">
        <f t="shared" si="4"/>
        <v>58</v>
      </c>
      <c r="H37" s="2"/>
      <c r="I37" s="2"/>
      <c r="J37" s="2" t="s">
        <v>18</v>
      </c>
      <c r="K37" s="2">
        <f>B37/G38</f>
        <v>0.12021857923497267</v>
      </c>
      <c r="L37" s="2">
        <f>C37/G38</f>
        <v>5.4644808743169397E-2</v>
      </c>
      <c r="M37" s="2">
        <f>D37/G38</f>
        <v>1.092896174863388E-2</v>
      </c>
      <c r="N37" s="2">
        <f>E37/G38</f>
        <v>3.2786885245901641E-2</v>
      </c>
      <c r="O37" s="2">
        <f>F37/G38</f>
        <v>9.8360655737704916E-2</v>
      </c>
      <c r="P37">
        <f t="shared" si="5"/>
        <v>0.31693989071038253</v>
      </c>
    </row>
    <row r="38" spans="1:16">
      <c r="A38" s="2" t="s">
        <v>19</v>
      </c>
      <c r="B38" s="2">
        <v>71</v>
      </c>
      <c r="C38" s="2">
        <v>34</v>
      </c>
      <c r="D38" s="2">
        <v>18</v>
      </c>
      <c r="E38" s="2">
        <v>27</v>
      </c>
      <c r="F38" s="2">
        <v>33</v>
      </c>
      <c r="G38" s="2">
        <f t="shared" si="4"/>
        <v>183</v>
      </c>
      <c r="H38" s="2"/>
      <c r="I38" s="2"/>
      <c r="J38" s="2" t="s">
        <v>19</v>
      </c>
      <c r="K38" s="2">
        <f>B38/G38</f>
        <v>0.38797814207650272</v>
      </c>
      <c r="L38" s="2">
        <f>C38/G38</f>
        <v>0.18579234972677597</v>
      </c>
      <c r="M38" s="2">
        <f>D38/G38</f>
        <v>9.8360655737704916E-2</v>
      </c>
      <c r="N38" s="2">
        <f>E38/G38</f>
        <v>0.14754098360655737</v>
      </c>
      <c r="O38" s="2">
        <f>F38/G38</f>
        <v>0.18032786885245902</v>
      </c>
      <c r="P38">
        <f t="shared" si="5"/>
        <v>1</v>
      </c>
    </row>
    <row r="39" spans="1:16">
      <c r="A39" s="2" t="s">
        <v>22</v>
      </c>
      <c r="B39" s="2">
        <v>133</v>
      </c>
      <c r="C39" s="2">
        <v>97</v>
      </c>
      <c r="D39" s="2">
        <v>67</v>
      </c>
      <c r="E39" s="2">
        <v>32</v>
      </c>
      <c r="F39" s="2">
        <v>121</v>
      </c>
      <c r="G39" s="2">
        <f>SUM(G30,G33,G36)</f>
        <v>450</v>
      </c>
      <c r="H39" s="2"/>
      <c r="I39" s="2"/>
      <c r="J39" s="2" t="s">
        <v>22</v>
      </c>
      <c r="K39" s="2">
        <f>B39/G41</f>
        <v>0.22619047619047619</v>
      </c>
      <c r="L39" s="2">
        <f>C39/G41</f>
        <v>0.16496598639455781</v>
      </c>
      <c r="M39" s="2">
        <f>D39/G41</f>
        <v>0.11394557823129252</v>
      </c>
      <c r="N39" s="2">
        <f>E39/G41</f>
        <v>5.4421768707482991E-2</v>
      </c>
      <c r="O39" s="2">
        <f>F39/G41</f>
        <v>0.20578231292517007</v>
      </c>
      <c r="P39">
        <f t="shared" si="5"/>
        <v>0.76530612244897944</v>
      </c>
    </row>
    <row r="40" spans="1:16">
      <c r="A40" s="2" t="s">
        <v>20</v>
      </c>
      <c r="B40" s="2">
        <v>33</v>
      </c>
      <c r="C40" s="2">
        <v>28</v>
      </c>
      <c r="D40" s="2">
        <v>15</v>
      </c>
      <c r="E40" s="2">
        <v>8</v>
      </c>
      <c r="F40" s="2">
        <v>54</v>
      </c>
      <c r="G40" s="2">
        <f>SUM(G31,G34,G37)</f>
        <v>138</v>
      </c>
      <c r="H40" s="2"/>
      <c r="I40" s="2"/>
      <c r="J40" s="2" t="s">
        <v>20</v>
      </c>
      <c r="K40" s="2">
        <f>B40/G41</f>
        <v>5.6122448979591837E-2</v>
      </c>
      <c r="L40" s="2">
        <f>C40/G41</f>
        <v>4.7619047619047616E-2</v>
      </c>
      <c r="M40" s="2">
        <f>D40/G41</f>
        <v>2.5510204081632654E-2</v>
      </c>
      <c r="N40" s="2">
        <f>E40/G41</f>
        <v>1.3605442176870748E-2</v>
      </c>
      <c r="O40" s="2">
        <f>F40/G41</f>
        <v>9.1836734693877556E-2</v>
      </c>
      <c r="P40">
        <f t="shared" si="5"/>
        <v>0.23469387755102039</v>
      </c>
    </row>
    <row r="41" spans="1:16">
      <c r="A41" s="2" t="s">
        <v>21</v>
      </c>
      <c r="B41" s="2">
        <v>166</v>
      </c>
      <c r="C41" s="2">
        <v>125</v>
      </c>
      <c r="D41" s="2">
        <v>82</v>
      </c>
      <c r="E41" s="2">
        <v>40</v>
      </c>
      <c r="F41" s="2">
        <v>175</v>
      </c>
      <c r="G41" s="2">
        <f>SUM(G39,G40)</f>
        <v>588</v>
      </c>
      <c r="H41" s="2"/>
      <c r="I41" s="2"/>
      <c r="J41" s="2" t="s">
        <v>21</v>
      </c>
      <c r="K41" s="2">
        <f>B41/G41</f>
        <v>0.28231292517006801</v>
      </c>
      <c r="L41" s="2">
        <f>C41/G41</f>
        <v>0.21258503401360543</v>
      </c>
      <c r="M41" s="2">
        <f>D41/G41</f>
        <v>0.13945578231292516</v>
      </c>
      <c r="N41" s="2">
        <f>E41/G41</f>
        <v>6.8027210884353748E-2</v>
      </c>
      <c r="O41" s="2">
        <f>F41/G41</f>
        <v>0.29761904761904762</v>
      </c>
      <c r="P41">
        <f t="shared" si="5"/>
        <v>0.99999999999999978</v>
      </c>
    </row>
    <row r="42" spans="1:16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6">
      <c r="A43" s="2" t="s">
        <v>34</v>
      </c>
      <c r="B43" s="3" t="s">
        <v>6</v>
      </c>
      <c r="C43" s="3" t="s">
        <v>7</v>
      </c>
      <c r="D43" s="3" t="s">
        <v>8</v>
      </c>
      <c r="E43" s="3" t="s">
        <v>10</v>
      </c>
      <c r="F43" s="3" t="s">
        <v>9</v>
      </c>
      <c r="G43" s="2" t="s">
        <v>5</v>
      </c>
      <c r="H43" s="2"/>
      <c r="I43" s="2"/>
      <c r="J43" s="2" t="s">
        <v>35</v>
      </c>
      <c r="K43" s="3" t="s">
        <v>6</v>
      </c>
      <c r="L43" s="3" t="s">
        <v>7</v>
      </c>
      <c r="M43" s="3" t="s">
        <v>8</v>
      </c>
      <c r="N43" s="3" t="s">
        <v>10</v>
      </c>
      <c r="O43" s="3" t="s">
        <v>9</v>
      </c>
      <c r="P43" t="s">
        <v>5</v>
      </c>
    </row>
    <row r="44" spans="1:16">
      <c r="A44" s="2" t="s">
        <v>11</v>
      </c>
      <c r="B44" s="3">
        <v>10</v>
      </c>
      <c r="C44" s="3">
        <v>121</v>
      </c>
      <c r="D44" s="3">
        <v>31</v>
      </c>
      <c r="E44" s="3">
        <v>34</v>
      </c>
      <c r="F44" s="3">
        <v>16</v>
      </c>
      <c r="G44" s="2">
        <f>SUM(B44:F44)</f>
        <v>212</v>
      </c>
      <c r="H44" s="2"/>
      <c r="I44" s="2"/>
      <c r="J44" s="2" t="s">
        <v>11</v>
      </c>
      <c r="K44" s="3">
        <f>B44/G46</f>
        <v>3.8314176245210725E-2</v>
      </c>
      <c r="L44" s="3">
        <f>C44/G46</f>
        <v>0.46360153256704983</v>
      </c>
      <c r="M44" s="3">
        <f>D44/G46</f>
        <v>0.11877394636015326</v>
      </c>
      <c r="N44" s="3">
        <f>E44/G46</f>
        <v>0.13026819923371646</v>
      </c>
      <c r="O44" s="3">
        <f>F44/G46</f>
        <v>6.1302681992337162E-2</v>
      </c>
      <c r="P44">
        <f t="shared" ref="P44:P55" si="6">SUM(K44:O44)</f>
        <v>0.8122605363984674</v>
      </c>
    </row>
    <row r="45" spans="1:16">
      <c r="A45" s="2" t="s">
        <v>12</v>
      </c>
      <c r="B45" s="3">
        <v>3</v>
      </c>
      <c r="C45" s="3">
        <v>16</v>
      </c>
      <c r="D45" s="3">
        <v>11</v>
      </c>
      <c r="E45" s="3">
        <v>12</v>
      </c>
      <c r="F45" s="3">
        <v>7</v>
      </c>
      <c r="G45" s="2">
        <f>SUM(B45:F45)</f>
        <v>49</v>
      </c>
      <c r="H45" s="2"/>
      <c r="I45" s="2"/>
      <c r="J45" s="2" t="s">
        <v>12</v>
      </c>
      <c r="K45" s="3">
        <f>B45/G46</f>
        <v>1.1494252873563218E-2</v>
      </c>
      <c r="L45" s="3">
        <f>C45/G46</f>
        <v>6.1302681992337162E-2</v>
      </c>
      <c r="M45" s="3">
        <f>D45/G46</f>
        <v>4.2145593869731802E-2</v>
      </c>
      <c r="N45" s="3">
        <f>E45/G46</f>
        <v>4.5977011494252873E-2</v>
      </c>
      <c r="O45" s="3">
        <f>F45/G46</f>
        <v>2.681992337164751E-2</v>
      </c>
      <c r="P45">
        <f t="shared" si="6"/>
        <v>0.18773946360153257</v>
      </c>
    </row>
    <row r="46" spans="1:16">
      <c r="A46" s="2" t="s">
        <v>13</v>
      </c>
      <c r="B46" s="3">
        <v>13</v>
      </c>
      <c r="C46" s="3">
        <v>137</v>
      </c>
      <c r="D46" s="3">
        <v>42</v>
      </c>
      <c r="E46" s="3">
        <v>46</v>
      </c>
      <c r="F46" s="3">
        <v>23</v>
      </c>
      <c r="G46" s="2">
        <v>261</v>
      </c>
      <c r="H46" s="2"/>
      <c r="I46" s="2"/>
      <c r="J46" s="2" t="s">
        <v>13</v>
      </c>
      <c r="K46" s="3">
        <f>B46/G46</f>
        <v>4.9808429118773943E-2</v>
      </c>
      <c r="L46" s="3">
        <f>C46/G46</f>
        <v>0.52490421455938696</v>
      </c>
      <c r="M46" s="3">
        <f>D46/G46</f>
        <v>0.16091954022988506</v>
      </c>
      <c r="N46" s="3">
        <f>E46/G46</f>
        <v>0.17624521072796934</v>
      </c>
      <c r="O46" s="3">
        <f>F46/G46</f>
        <v>8.8122605363984668E-2</v>
      </c>
      <c r="P46">
        <f t="shared" si="6"/>
        <v>0.99999999999999989</v>
      </c>
    </row>
    <row r="47" spans="1:16">
      <c r="A47" s="2" t="s">
        <v>14</v>
      </c>
      <c r="B47" s="3">
        <v>8</v>
      </c>
      <c r="C47" s="3">
        <v>51</v>
      </c>
      <c r="D47" s="3">
        <v>20</v>
      </c>
      <c r="E47" s="3">
        <v>29</v>
      </c>
      <c r="F47" s="3">
        <v>5</v>
      </c>
      <c r="G47" s="2">
        <f t="shared" ref="G47:G54" si="7">SUM(B47:F47)</f>
        <v>113</v>
      </c>
      <c r="H47" s="2"/>
      <c r="I47" s="2"/>
      <c r="J47" s="2" t="s">
        <v>14</v>
      </c>
      <c r="K47" s="3">
        <f>B47/G49</f>
        <v>5.5555555555555552E-2</v>
      </c>
      <c r="L47" s="3">
        <f>C47/G49</f>
        <v>0.35416666666666669</v>
      </c>
      <c r="M47" s="3">
        <f>D37/G49</f>
        <v>1.3888888888888888E-2</v>
      </c>
      <c r="N47" s="3">
        <f>E47/G49</f>
        <v>0.2013888888888889</v>
      </c>
      <c r="O47" s="3">
        <f>F47/G49</f>
        <v>3.4722222222222224E-2</v>
      </c>
      <c r="P47">
        <f t="shared" si="6"/>
        <v>0.65972222222222221</v>
      </c>
    </row>
    <row r="48" spans="1:16">
      <c r="A48" s="2" t="s">
        <v>15</v>
      </c>
      <c r="B48" s="3">
        <v>2</v>
      </c>
      <c r="C48" s="3">
        <v>11</v>
      </c>
      <c r="D48" s="3">
        <v>2</v>
      </c>
      <c r="E48" s="3">
        <v>16</v>
      </c>
      <c r="F48" s="3">
        <v>0</v>
      </c>
      <c r="G48" s="2">
        <f t="shared" si="7"/>
        <v>31</v>
      </c>
      <c r="H48" s="2"/>
      <c r="I48" s="2"/>
      <c r="J48" s="2" t="s">
        <v>15</v>
      </c>
      <c r="K48" s="3">
        <f>B48/G49</f>
        <v>1.3888888888888888E-2</v>
      </c>
      <c r="L48" s="3">
        <f>C48/G49</f>
        <v>7.6388888888888895E-2</v>
      </c>
      <c r="M48" s="3">
        <f>D48/G49</f>
        <v>1.3888888888888888E-2</v>
      </c>
      <c r="N48" s="3">
        <f>E48/G49</f>
        <v>0.1111111111111111</v>
      </c>
      <c r="O48" s="3">
        <f>F48/G49</f>
        <v>0</v>
      </c>
      <c r="P48">
        <f t="shared" si="6"/>
        <v>0.21527777777777779</v>
      </c>
    </row>
    <row r="49" spans="1:16">
      <c r="A49" s="2" t="s">
        <v>16</v>
      </c>
      <c r="B49" s="3">
        <v>10</v>
      </c>
      <c r="C49" s="3">
        <v>62</v>
      </c>
      <c r="D49" s="3">
        <v>22</v>
      </c>
      <c r="E49" s="3">
        <v>45</v>
      </c>
      <c r="F49" s="3">
        <v>5</v>
      </c>
      <c r="G49" s="2">
        <f t="shared" si="7"/>
        <v>144</v>
      </c>
      <c r="H49" s="2"/>
      <c r="I49" s="2"/>
      <c r="J49" s="2" t="s">
        <v>16</v>
      </c>
      <c r="K49" s="3">
        <f>B49/G49</f>
        <v>6.9444444444444448E-2</v>
      </c>
      <c r="L49" s="3">
        <f>C49/G49</f>
        <v>0.43055555555555558</v>
      </c>
      <c r="M49" s="3">
        <f>D49/G49</f>
        <v>0.15277777777777779</v>
      </c>
      <c r="N49" s="3">
        <f>E49/G49</f>
        <v>0.3125</v>
      </c>
      <c r="O49" s="3">
        <f>F49/G49</f>
        <v>3.4722222222222224E-2</v>
      </c>
      <c r="P49">
        <f t="shared" si="6"/>
        <v>1</v>
      </c>
    </row>
    <row r="50" spans="1:16">
      <c r="A50" s="2" t="s">
        <v>17</v>
      </c>
      <c r="B50" s="3">
        <v>2</v>
      </c>
      <c r="C50" s="3">
        <v>61</v>
      </c>
      <c r="D50" s="3">
        <v>16</v>
      </c>
      <c r="E50" s="3">
        <v>33</v>
      </c>
      <c r="F50" s="3">
        <v>12</v>
      </c>
      <c r="G50" s="2">
        <f t="shared" si="7"/>
        <v>124</v>
      </c>
      <c r="H50" s="2"/>
      <c r="I50" s="2"/>
      <c r="J50" s="2" t="s">
        <v>17</v>
      </c>
      <c r="K50" s="3">
        <f>B50/G52</f>
        <v>1.098901098901099E-2</v>
      </c>
      <c r="L50" s="3">
        <f>C50/G52</f>
        <v>0.33516483516483514</v>
      </c>
      <c r="M50" s="3">
        <f>D50/G52</f>
        <v>8.7912087912087919E-2</v>
      </c>
      <c r="N50" s="3">
        <f>E50/G52</f>
        <v>0.18131868131868131</v>
      </c>
      <c r="O50" s="3">
        <f>F50/G52</f>
        <v>6.5934065934065936E-2</v>
      </c>
      <c r="P50">
        <f t="shared" si="6"/>
        <v>0.68131868131868134</v>
      </c>
    </row>
    <row r="51" spans="1:16">
      <c r="A51" s="2" t="s">
        <v>18</v>
      </c>
      <c r="B51" s="3">
        <v>8</v>
      </c>
      <c r="C51" s="3">
        <v>33</v>
      </c>
      <c r="D51" s="3">
        <v>2</v>
      </c>
      <c r="E51" s="3">
        <v>13</v>
      </c>
      <c r="F51" s="3">
        <v>2</v>
      </c>
      <c r="G51" s="2">
        <f t="shared" si="7"/>
        <v>58</v>
      </c>
      <c r="H51" s="2"/>
      <c r="I51" s="2"/>
      <c r="J51" s="2" t="s">
        <v>18</v>
      </c>
      <c r="K51" s="3">
        <f>B51/G52</f>
        <v>4.3956043956043959E-2</v>
      </c>
      <c r="L51" s="3">
        <f>C51/G52</f>
        <v>0.18131868131868131</v>
      </c>
      <c r="M51" s="3">
        <f>D51/G52</f>
        <v>1.098901098901099E-2</v>
      </c>
      <c r="N51" s="3">
        <f>E51/G52</f>
        <v>7.1428571428571425E-2</v>
      </c>
      <c r="O51" s="3">
        <f>F51/G52</f>
        <v>1.098901098901099E-2</v>
      </c>
      <c r="P51">
        <f t="shared" si="6"/>
        <v>0.31868131868131871</v>
      </c>
    </row>
    <row r="52" spans="1:16">
      <c r="A52" s="2" t="s">
        <v>19</v>
      </c>
      <c r="B52" s="3">
        <v>10</v>
      </c>
      <c r="C52" s="3">
        <v>94</v>
      </c>
      <c r="D52" s="3">
        <v>18</v>
      </c>
      <c r="E52" s="3">
        <v>46</v>
      </c>
      <c r="F52" s="3">
        <v>14</v>
      </c>
      <c r="G52" s="2">
        <f t="shared" si="7"/>
        <v>182</v>
      </c>
      <c r="H52" s="2"/>
      <c r="I52" s="2"/>
      <c r="J52" s="2" t="s">
        <v>19</v>
      </c>
      <c r="K52" s="3">
        <f>B52/G52</f>
        <v>5.4945054945054944E-2</v>
      </c>
      <c r="L52" s="3">
        <f>C52/G52</f>
        <v>0.51648351648351654</v>
      </c>
      <c r="M52" s="3">
        <f>D52/G52</f>
        <v>9.8901098901098897E-2</v>
      </c>
      <c r="N52" s="3">
        <f>E52/G52</f>
        <v>0.25274725274725274</v>
      </c>
      <c r="O52" s="3">
        <f>F52/G52</f>
        <v>7.6923076923076927E-2</v>
      </c>
      <c r="P52">
        <f t="shared" si="6"/>
        <v>1</v>
      </c>
    </row>
    <row r="53" spans="1:16">
      <c r="A53" s="2" t="s">
        <v>22</v>
      </c>
      <c r="B53" s="3">
        <v>20</v>
      </c>
      <c r="C53" s="3">
        <v>233</v>
      </c>
      <c r="D53" s="3">
        <v>67</v>
      </c>
      <c r="E53" s="3">
        <v>96</v>
      </c>
      <c r="F53" s="3">
        <v>34</v>
      </c>
      <c r="G53" s="2">
        <f t="shared" si="7"/>
        <v>450</v>
      </c>
      <c r="H53" s="2"/>
      <c r="I53" s="2"/>
      <c r="J53" s="2" t="s">
        <v>22</v>
      </c>
      <c r="K53" s="3">
        <f>B53/G55</f>
        <v>3.4013605442176874E-2</v>
      </c>
      <c r="L53" s="3">
        <f>C53/G55</f>
        <v>0.39625850340136054</v>
      </c>
      <c r="M53" s="3">
        <f>D53/G55</f>
        <v>0.11394557823129252</v>
      </c>
      <c r="N53" s="3">
        <f>E53/G55</f>
        <v>0.16326530612244897</v>
      </c>
      <c r="O53" s="3">
        <f>F53/G55</f>
        <v>5.7823129251700682E-2</v>
      </c>
      <c r="P53">
        <f t="shared" si="6"/>
        <v>0.76530612244897944</v>
      </c>
    </row>
    <row r="54" spans="1:16">
      <c r="A54" s="2" t="s">
        <v>20</v>
      </c>
      <c r="B54" s="3">
        <v>13</v>
      </c>
      <c r="C54" s="3">
        <v>60</v>
      </c>
      <c r="D54" s="3">
        <v>15</v>
      </c>
      <c r="E54" s="3">
        <v>41</v>
      </c>
      <c r="F54" s="3">
        <v>9</v>
      </c>
      <c r="G54" s="2">
        <f t="shared" si="7"/>
        <v>138</v>
      </c>
      <c r="H54" s="2"/>
      <c r="I54" s="2"/>
      <c r="J54" s="2" t="s">
        <v>20</v>
      </c>
      <c r="K54" s="3">
        <f>B54/G55</f>
        <v>2.2108843537414966E-2</v>
      </c>
      <c r="L54" s="3">
        <f>C54/G55</f>
        <v>0.10204081632653061</v>
      </c>
      <c r="M54" s="3">
        <f>D54/G55</f>
        <v>2.5510204081632654E-2</v>
      </c>
      <c r="N54" s="3">
        <f>E54/G55</f>
        <v>6.9727891156462579E-2</v>
      </c>
      <c r="O54" s="3">
        <f>F54/G55</f>
        <v>1.5306122448979591E-2</v>
      </c>
      <c r="P54">
        <f t="shared" si="6"/>
        <v>0.23469387755102039</v>
      </c>
    </row>
    <row r="55" spans="1:16">
      <c r="A55" s="2" t="s">
        <v>21</v>
      </c>
      <c r="B55" s="3">
        <v>33</v>
      </c>
      <c r="C55" s="3">
        <v>293</v>
      </c>
      <c r="D55" s="3">
        <v>82</v>
      </c>
      <c r="E55" s="3">
        <v>137</v>
      </c>
      <c r="F55" s="3">
        <v>43</v>
      </c>
      <c r="G55" s="2">
        <f>SUM(G53,G54)</f>
        <v>588</v>
      </c>
      <c r="H55" s="2"/>
      <c r="I55" s="2"/>
      <c r="J55" s="2" t="s">
        <v>21</v>
      </c>
      <c r="K55" s="3">
        <f>B55/G55</f>
        <v>5.6122448979591837E-2</v>
      </c>
      <c r="L55" s="3">
        <f>C55/G55</f>
        <v>0.49829931972789115</v>
      </c>
      <c r="M55" s="3">
        <f>D55/G55</f>
        <v>0.13945578231292516</v>
      </c>
      <c r="N55" s="3">
        <f>E55/G55</f>
        <v>0.23299319727891157</v>
      </c>
      <c r="O55" s="3">
        <f>F55/G55</f>
        <v>7.312925170068027E-2</v>
      </c>
      <c r="P55">
        <f t="shared" si="6"/>
        <v>0.99999999999999989</v>
      </c>
    </row>
    <row r="56" spans="1:1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6">
      <c r="A57" s="2" t="s">
        <v>37</v>
      </c>
      <c r="B57" s="3" t="s">
        <v>23</v>
      </c>
      <c r="C57" s="3" t="s">
        <v>24</v>
      </c>
      <c r="D57" s="3" t="s">
        <v>2</v>
      </c>
      <c r="E57" s="3" t="s">
        <v>3</v>
      </c>
      <c r="F57" s="3" t="s">
        <v>25</v>
      </c>
      <c r="G57" s="3" t="s">
        <v>5</v>
      </c>
      <c r="H57" s="2"/>
      <c r="I57" s="2"/>
      <c r="J57" s="2" t="s">
        <v>36</v>
      </c>
      <c r="K57" s="2" t="s">
        <v>23</v>
      </c>
      <c r="L57" s="2" t="s">
        <v>24</v>
      </c>
      <c r="M57" s="2" t="s">
        <v>2</v>
      </c>
      <c r="N57" s="2" t="s">
        <v>3</v>
      </c>
      <c r="O57" s="2" t="s">
        <v>25</v>
      </c>
      <c r="P57" t="s">
        <v>38</v>
      </c>
    </row>
    <row r="58" spans="1:16">
      <c r="A58" s="2" t="s">
        <v>26</v>
      </c>
      <c r="B58" s="4">
        <v>144</v>
      </c>
      <c r="C58" s="4">
        <v>115</v>
      </c>
      <c r="D58" s="4">
        <v>76</v>
      </c>
      <c r="E58" s="4">
        <v>34</v>
      </c>
      <c r="F58" s="4">
        <v>201</v>
      </c>
      <c r="G58" s="4">
        <v>570</v>
      </c>
      <c r="H58" s="2"/>
      <c r="I58" s="2"/>
      <c r="J58" s="2" t="s">
        <v>26</v>
      </c>
      <c r="K58" s="2">
        <f>B58/G58</f>
        <v>0.25263157894736843</v>
      </c>
      <c r="L58" s="2">
        <f>C58/G58</f>
        <v>0.20175438596491227</v>
      </c>
      <c r="M58" s="2">
        <f>D58/G58</f>
        <v>0.13333333333333333</v>
      </c>
      <c r="N58" s="2">
        <f>E58/G58</f>
        <v>5.9649122807017542E-2</v>
      </c>
      <c r="O58" s="2">
        <f>F58/G58</f>
        <v>0.35263157894736841</v>
      </c>
      <c r="P58">
        <f>SUM(K58:O58)</f>
        <v>0.99999999999999989</v>
      </c>
    </row>
    <row r="59" spans="1:16">
      <c r="A59" s="2" t="s">
        <v>27</v>
      </c>
      <c r="B59" s="4">
        <v>93</v>
      </c>
      <c r="C59" s="4">
        <v>38</v>
      </c>
      <c r="D59" s="4">
        <v>19</v>
      </c>
      <c r="E59" s="4">
        <v>17</v>
      </c>
      <c r="F59" s="4">
        <v>55</v>
      </c>
      <c r="G59" s="4">
        <v>222</v>
      </c>
      <c r="H59" s="2"/>
      <c r="I59" s="2"/>
      <c r="J59" s="2" t="s">
        <v>27</v>
      </c>
      <c r="K59" s="2">
        <f>B59/G59</f>
        <v>0.41891891891891891</v>
      </c>
      <c r="L59" s="2">
        <f>C59/G59</f>
        <v>0.17117117117117117</v>
      </c>
      <c r="M59" s="2">
        <f>D59/G59</f>
        <v>8.5585585585585586E-2</v>
      </c>
      <c r="N59" s="2">
        <f>E59/G59</f>
        <v>7.6576576576576572E-2</v>
      </c>
      <c r="O59" s="2">
        <f>F59/G59</f>
        <v>0.24774774774774774</v>
      </c>
      <c r="P59">
        <f>SUM(K59:O59)</f>
        <v>1</v>
      </c>
    </row>
    <row r="60" spans="1:16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6">
      <c r="A61" s="2" t="s">
        <v>71</v>
      </c>
      <c r="B61" s="3" t="s">
        <v>23</v>
      </c>
      <c r="C61" s="3" t="s">
        <v>24</v>
      </c>
      <c r="D61" s="3" t="s">
        <v>2</v>
      </c>
      <c r="E61" s="3" t="s">
        <v>3</v>
      </c>
      <c r="F61" s="3" t="s">
        <v>25</v>
      </c>
      <c r="G61" s="3" t="s">
        <v>5</v>
      </c>
      <c r="H61" s="2"/>
      <c r="I61" s="2"/>
      <c r="J61" s="2" t="s">
        <v>72</v>
      </c>
      <c r="K61" s="2" t="s">
        <v>23</v>
      </c>
      <c r="L61" s="2" t="s">
        <v>24</v>
      </c>
      <c r="M61" s="2" t="s">
        <v>2</v>
      </c>
      <c r="N61" s="2" t="s">
        <v>3</v>
      </c>
      <c r="O61" s="2" t="s">
        <v>25</v>
      </c>
    </row>
    <row r="62" spans="1:16">
      <c r="A62" s="2" t="s">
        <v>26</v>
      </c>
      <c r="B62" s="4">
        <v>133</v>
      </c>
      <c r="C62" s="4">
        <v>97</v>
      </c>
      <c r="D62" s="4">
        <v>67</v>
      </c>
      <c r="E62" s="4">
        <v>32</v>
      </c>
      <c r="F62" s="4">
        <v>121</v>
      </c>
      <c r="G62" s="4">
        <v>450</v>
      </c>
      <c r="H62" s="2"/>
      <c r="I62" s="2"/>
      <c r="J62" s="2" t="s">
        <v>26</v>
      </c>
      <c r="K62" s="2">
        <f>B62/G62</f>
        <v>0.29555555555555557</v>
      </c>
      <c r="L62" s="2">
        <f>C62/G62</f>
        <v>0.21555555555555556</v>
      </c>
      <c r="M62" s="2">
        <f>D62/G62</f>
        <v>0.14888888888888888</v>
      </c>
      <c r="N62" s="2">
        <f>E62/G62</f>
        <v>7.1111111111111111E-2</v>
      </c>
      <c r="O62" s="2">
        <f>F62/G62</f>
        <v>0.2688888888888889</v>
      </c>
      <c r="P62">
        <f>SUM(K62:O62)</f>
        <v>1</v>
      </c>
    </row>
    <row r="63" spans="1:16">
      <c r="A63" s="2" t="s">
        <v>27</v>
      </c>
      <c r="B63" s="4">
        <v>33</v>
      </c>
      <c r="C63" s="4">
        <v>28</v>
      </c>
      <c r="D63" s="4">
        <v>15</v>
      </c>
      <c r="E63" s="4">
        <v>8</v>
      </c>
      <c r="F63" s="4">
        <v>54</v>
      </c>
      <c r="G63" s="4">
        <v>138</v>
      </c>
      <c r="H63" s="2"/>
      <c r="I63" s="2"/>
      <c r="J63" s="2" t="s">
        <v>27</v>
      </c>
      <c r="K63" s="2">
        <f>B63/G63</f>
        <v>0.2391304347826087</v>
      </c>
      <c r="L63" s="2">
        <f>C63/G63</f>
        <v>0.20289855072463769</v>
      </c>
      <c r="M63" s="2">
        <f>D63/G63</f>
        <v>0.10869565217391304</v>
      </c>
      <c r="N63" s="2">
        <f>E63/G63</f>
        <v>5.7971014492753624E-2</v>
      </c>
      <c r="O63" s="2">
        <f>F63/G63</f>
        <v>0.39130434782608697</v>
      </c>
      <c r="P63">
        <f>SUM(K63:O63)</f>
        <v>1</v>
      </c>
    </row>
    <row r="64" spans="1:16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6">
      <c r="A65" s="2" t="s">
        <v>39</v>
      </c>
      <c r="B65" s="2" t="s">
        <v>46</v>
      </c>
      <c r="C65" s="2" t="s">
        <v>47</v>
      </c>
      <c r="D65" s="2" t="s">
        <v>48</v>
      </c>
      <c r="E65" s="2" t="s">
        <v>49</v>
      </c>
      <c r="F65" s="2" t="s">
        <v>50</v>
      </c>
      <c r="G65" s="2" t="s">
        <v>51</v>
      </c>
      <c r="H65" s="2" t="s">
        <v>52</v>
      </c>
      <c r="I65" s="2"/>
      <c r="J65" s="2" t="s">
        <v>40</v>
      </c>
      <c r="K65" s="2" t="s">
        <v>46</v>
      </c>
      <c r="L65" s="2" t="s">
        <v>47</v>
      </c>
      <c r="M65" s="2" t="s">
        <v>48</v>
      </c>
      <c r="N65" s="2" t="s">
        <v>49</v>
      </c>
      <c r="O65" s="2" t="s">
        <v>50</v>
      </c>
      <c r="P65" t="s">
        <v>51</v>
      </c>
    </row>
    <row r="66" spans="1:16">
      <c r="A66" s="2" t="s">
        <v>43</v>
      </c>
      <c r="B66" s="2">
        <v>2</v>
      </c>
      <c r="C66" s="2">
        <v>5</v>
      </c>
      <c r="D66" s="2">
        <f>(B66/7)*157</f>
        <v>44.857142857142854</v>
      </c>
      <c r="E66" s="2">
        <v>60</v>
      </c>
      <c r="F66" s="2">
        <f>(C66/7)*157</f>
        <v>112.14285714285714</v>
      </c>
      <c r="G66" s="2">
        <v>97</v>
      </c>
      <c r="H66" s="2">
        <v>157</v>
      </c>
      <c r="I66" s="2"/>
      <c r="J66" s="2" t="s">
        <v>43</v>
      </c>
      <c r="K66" s="2">
        <v>2</v>
      </c>
      <c r="L66" s="2">
        <v>5</v>
      </c>
      <c r="M66" s="2">
        <f>K66/7</f>
        <v>0.2857142857142857</v>
      </c>
      <c r="N66" s="2">
        <f>E66/H66</f>
        <v>0.38216560509554143</v>
      </c>
      <c r="O66" s="2">
        <f>L66/7</f>
        <v>0.7142857142857143</v>
      </c>
      <c r="P66">
        <f>G66/H66</f>
        <v>0.61783439490445857</v>
      </c>
    </row>
    <row r="67" spans="1:16">
      <c r="A67" s="2" t="s">
        <v>44</v>
      </c>
      <c r="B67" s="2">
        <v>4</v>
      </c>
      <c r="C67" s="2">
        <v>2</v>
      </c>
      <c r="D67" s="2">
        <f>(B67/6)*58</f>
        <v>38.666666666666664</v>
      </c>
      <c r="E67" s="2">
        <v>46</v>
      </c>
      <c r="F67" s="2">
        <f>(C67/6)*58</f>
        <v>19.333333333333332</v>
      </c>
      <c r="G67" s="2">
        <v>12</v>
      </c>
      <c r="H67" s="2">
        <v>58</v>
      </c>
      <c r="I67" s="2"/>
      <c r="J67" s="2" t="s">
        <v>44</v>
      </c>
      <c r="K67" s="2">
        <v>4</v>
      </c>
      <c r="L67" s="2">
        <v>2</v>
      </c>
      <c r="M67" s="2">
        <f>K67/6</f>
        <v>0.66666666666666663</v>
      </c>
      <c r="N67" s="2">
        <f t="shared" ref="N67:N69" si="8">E67/H67</f>
        <v>0.7931034482758621</v>
      </c>
      <c r="O67" s="2">
        <f>L67/6</f>
        <v>0.33333333333333331</v>
      </c>
      <c r="P67">
        <f t="shared" ref="P67:P69" si="9">G67/H67</f>
        <v>0.20689655172413793</v>
      </c>
    </row>
    <row r="68" spans="1:16">
      <c r="A68" s="2" t="s">
        <v>45</v>
      </c>
      <c r="B68" s="2">
        <v>3</v>
      </c>
      <c r="C68" s="2">
        <v>1</v>
      </c>
      <c r="D68" s="2">
        <f>(B68/4)*175</f>
        <v>131.25</v>
      </c>
      <c r="E68" s="2">
        <v>131</v>
      </c>
      <c r="F68" s="2">
        <f>(C68/4)*175</f>
        <v>43.75</v>
      </c>
      <c r="G68" s="2">
        <v>44</v>
      </c>
      <c r="H68" s="2">
        <v>175</v>
      </c>
      <c r="I68" s="2"/>
      <c r="J68" s="2" t="s">
        <v>45</v>
      </c>
      <c r="K68" s="2">
        <v>3</v>
      </c>
      <c r="L68" s="2">
        <v>1</v>
      </c>
      <c r="M68" s="2">
        <f>K68/4</f>
        <v>0.75</v>
      </c>
      <c r="N68" s="2">
        <f t="shared" si="8"/>
        <v>0.74857142857142855</v>
      </c>
      <c r="O68" s="2">
        <f>L68/4</f>
        <v>0.25</v>
      </c>
      <c r="P68">
        <f t="shared" si="9"/>
        <v>0.25142857142857145</v>
      </c>
    </row>
    <row r="69" spans="1:16">
      <c r="A69" s="2" t="s">
        <v>38</v>
      </c>
      <c r="B69" s="2">
        <v>9</v>
      </c>
      <c r="C69" s="2">
        <v>8</v>
      </c>
      <c r="D69" s="2">
        <f>(B69/17)*390</f>
        <v>206.47058823529412</v>
      </c>
      <c r="E69" s="2">
        <f>SUM(E66:E68)</f>
        <v>237</v>
      </c>
      <c r="F69" s="2">
        <f>(C69/17)*390</f>
        <v>183.52941176470588</v>
      </c>
      <c r="G69" s="2">
        <f>SUM(G66:G68)</f>
        <v>153</v>
      </c>
      <c r="H69" s="2">
        <f>SUM(H66:H68)</f>
        <v>390</v>
      </c>
      <c r="I69" s="2"/>
      <c r="J69" s="2" t="s">
        <v>38</v>
      </c>
      <c r="K69" s="2">
        <v>9</v>
      </c>
      <c r="L69" s="2">
        <v>8</v>
      </c>
      <c r="M69" s="2">
        <f>K69/17</f>
        <v>0.52941176470588236</v>
      </c>
      <c r="N69" s="2">
        <f t="shared" si="8"/>
        <v>0.60769230769230764</v>
      </c>
      <c r="O69" s="2">
        <f>L69/17</f>
        <v>0.47058823529411764</v>
      </c>
      <c r="P69">
        <f t="shared" si="9"/>
        <v>0.3923076923076923</v>
      </c>
    </row>
    <row r="70" spans="1:16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6">
      <c r="A71" s="2" t="s">
        <v>41</v>
      </c>
      <c r="B71" s="2" t="s">
        <v>46</v>
      </c>
      <c r="C71" s="2" t="s">
        <v>47</v>
      </c>
      <c r="D71" s="2" t="s">
        <v>48</v>
      </c>
      <c r="E71" s="2" t="s">
        <v>49</v>
      </c>
      <c r="F71" s="2" t="s">
        <v>50</v>
      </c>
      <c r="G71" s="2" t="s">
        <v>51</v>
      </c>
      <c r="H71" s="2" t="s">
        <v>52</v>
      </c>
      <c r="I71" s="2"/>
      <c r="J71" s="2" t="s">
        <v>42</v>
      </c>
      <c r="K71" s="2" t="s">
        <v>46</v>
      </c>
      <c r="L71" s="2" t="s">
        <v>47</v>
      </c>
      <c r="M71" s="2" t="s">
        <v>48</v>
      </c>
      <c r="N71" s="2" t="s">
        <v>49</v>
      </c>
      <c r="O71" s="2" t="s">
        <v>50</v>
      </c>
      <c r="P71" t="s">
        <v>51</v>
      </c>
    </row>
    <row r="72" spans="1:16">
      <c r="A72" s="2" t="s">
        <v>43</v>
      </c>
      <c r="B72" s="2">
        <v>2</v>
      </c>
      <c r="C72" s="2">
        <v>5</v>
      </c>
      <c r="D72" s="2">
        <f>(B72/7)*H72</f>
        <v>36.571428571428569</v>
      </c>
      <c r="E72" s="2">
        <v>49</v>
      </c>
      <c r="F72" s="2">
        <f>(C72/7)*H72</f>
        <v>91.428571428571431</v>
      </c>
      <c r="G72" s="2">
        <v>79</v>
      </c>
      <c r="H72" s="2">
        <v>128</v>
      </c>
      <c r="I72" s="2"/>
      <c r="J72" s="2" t="s">
        <v>43</v>
      </c>
      <c r="K72" s="2">
        <v>2</v>
      </c>
      <c r="L72" s="2">
        <v>5</v>
      </c>
      <c r="M72" s="2">
        <f>K72/7</f>
        <v>0.2857142857142857</v>
      </c>
      <c r="N72" s="2">
        <f t="shared" ref="N72:N75" si="10">E72/H72</f>
        <v>0.3828125</v>
      </c>
      <c r="O72" s="2">
        <f>L72/7</f>
        <v>0.7142857142857143</v>
      </c>
      <c r="P72">
        <f t="shared" ref="P72:P75" si="11">G72/H72</f>
        <v>0.6171875</v>
      </c>
    </row>
    <row r="73" spans="1:16">
      <c r="A73" s="2" t="s">
        <v>44</v>
      </c>
      <c r="B73" s="2">
        <v>4</v>
      </c>
      <c r="C73" s="2">
        <v>2</v>
      </c>
      <c r="D73" s="2">
        <f>(B73/6)*H73</f>
        <v>38.666666666666664</v>
      </c>
      <c r="E73" s="2">
        <v>46</v>
      </c>
      <c r="F73" s="2">
        <f>(C73/6)*H73</f>
        <v>19.333333333333332</v>
      </c>
      <c r="G73" s="2">
        <v>12</v>
      </c>
      <c r="H73" s="2">
        <v>58</v>
      </c>
      <c r="I73" s="2"/>
      <c r="J73" s="2" t="s">
        <v>44</v>
      </c>
      <c r="K73" s="2">
        <v>4</v>
      </c>
      <c r="L73" s="2">
        <v>2</v>
      </c>
      <c r="M73" s="2">
        <f>K73/6</f>
        <v>0.66666666666666663</v>
      </c>
      <c r="N73" s="2">
        <f t="shared" si="10"/>
        <v>0.7931034482758621</v>
      </c>
      <c r="O73" s="2">
        <f>L73/6</f>
        <v>0.33333333333333331</v>
      </c>
      <c r="P73">
        <f t="shared" si="11"/>
        <v>0.20689655172413793</v>
      </c>
    </row>
    <row r="74" spans="1:16">
      <c r="A74" s="2" t="s">
        <v>45</v>
      </c>
      <c r="B74" s="2">
        <v>3</v>
      </c>
      <c r="C74" s="2">
        <v>1</v>
      </c>
      <c r="D74" s="2">
        <f>(B74/4)*H74</f>
        <v>78.75</v>
      </c>
      <c r="E74" s="2">
        <v>71</v>
      </c>
      <c r="F74" s="2">
        <f>(C74/4)*H74</f>
        <v>26.25</v>
      </c>
      <c r="G74" s="2">
        <v>34</v>
      </c>
      <c r="H74" s="2">
        <v>105</v>
      </c>
      <c r="I74" s="2"/>
      <c r="J74" s="2" t="s">
        <v>45</v>
      </c>
      <c r="K74" s="2">
        <v>3</v>
      </c>
      <c r="L74" s="2">
        <v>1</v>
      </c>
      <c r="M74" s="2">
        <f>K74/4</f>
        <v>0.75</v>
      </c>
      <c r="N74" s="2">
        <f t="shared" si="10"/>
        <v>0.67619047619047623</v>
      </c>
      <c r="O74" s="2">
        <f>L74/4</f>
        <v>0.25</v>
      </c>
      <c r="P74">
        <f t="shared" si="11"/>
        <v>0.32380952380952382</v>
      </c>
    </row>
    <row r="75" spans="1:16">
      <c r="A75" s="2" t="s">
        <v>38</v>
      </c>
      <c r="B75" s="2">
        <v>9</v>
      </c>
      <c r="C75" s="2">
        <v>8</v>
      </c>
      <c r="D75" s="2">
        <f>SUM(D72:D74)</f>
        <v>153.98809523809524</v>
      </c>
      <c r="E75" s="2">
        <f>SUM(E72:E74)</f>
        <v>166</v>
      </c>
      <c r="F75" s="2">
        <f>SUM(F72:F74)</f>
        <v>137.01190476190476</v>
      </c>
      <c r="G75" s="2">
        <f>SUM(G72:G74)</f>
        <v>125</v>
      </c>
      <c r="H75" s="2">
        <f>SUM(H72:H74)</f>
        <v>291</v>
      </c>
      <c r="I75" s="2"/>
      <c r="J75" s="2" t="s">
        <v>38</v>
      </c>
      <c r="K75" s="2">
        <v>9</v>
      </c>
      <c r="L75" s="2">
        <v>8</v>
      </c>
      <c r="M75" s="2">
        <f>K75/17</f>
        <v>0.52941176470588236</v>
      </c>
      <c r="N75" s="2">
        <f t="shared" si="10"/>
        <v>0.57044673539518898</v>
      </c>
      <c r="O75" s="2">
        <f>L75/17</f>
        <v>0.47058823529411764</v>
      </c>
      <c r="P75">
        <f t="shared" si="11"/>
        <v>0.42955326460481097</v>
      </c>
    </row>
    <row r="76" spans="1:1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6">
      <c r="A77" s="2" t="s">
        <v>53</v>
      </c>
      <c r="B77" s="2" t="s">
        <v>57</v>
      </c>
      <c r="C77" s="2" t="s">
        <v>58</v>
      </c>
      <c r="D77" s="2" t="s">
        <v>59</v>
      </c>
      <c r="E77" s="2" t="s">
        <v>60</v>
      </c>
      <c r="F77" s="2" t="s">
        <v>61</v>
      </c>
      <c r="G77" s="2" t="s">
        <v>62</v>
      </c>
      <c r="H77" s="2" t="s">
        <v>63</v>
      </c>
      <c r="I77" s="2"/>
      <c r="J77" s="2" t="s">
        <v>55</v>
      </c>
      <c r="K77" s="2" t="s">
        <v>57</v>
      </c>
      <c r="L77" s="2" t="s">
        <v>58</v>
      </c>
      <c r="M77" s="2" t="s">
        <v>59</v>
      </c>
      <c r="N77" s="2" t="s">
        <v>60</v>
      </c>
      <c r="O77" s="2" t="s">
        <v>61</v>
      </c>
      <c r="P77" t="s">
        <v>62</v>
      </c>
    </row>
    <row r="78" spans="1:16">
      <c r="A78" s="2" t="s">
        <v>43</v>
      </c>
      <c r="B78" s="2">
        <v>36</v>
      </c>
      <c r="C78" s="2">
        <v>10</v>
      </c>
      <c r="D78" s="2">
        <v>9</v>
      </c>
      <c r="E78" s="2">
        <v>1</v>
      </c>
      <c r="F78" s="2">
        <f>SUM(B78,C78)</f>
        <v>46</v>
      </c>
      <c r="G78" s="2">
        <f>SUM(D78,E78)</f>
        <v>10</v>
      </c>
      <c r="H78" s="2">
        <f>SUM(F78,G78)</f>
        <v>56</v>
      </c>
      <c r="I78" s="2"/>
      <c r="J78" s="2" t="s">
        <v>43</v>
      </c>
      <c r="K78" s="2">
        <f>B78/H78</f>
        <v>0.6428571428571429</v>
      </c>
      <c r="L78" s="2">
        <f>C78/H78</f>
        <v>0.17857142857142858</v>
      </c>
      <c r="M78" s="2">
        <f>D78/H78</f>
        <v>0.16071428571428573</v>
      </c>
      <c r="N78" s="2">
        <f>E78/H78</f>
        <v>1.7857142857142856E-2</v>
      </c>
      <c r="O78" s="2">
        <f>F78/H78</f>
        <v>0.8214285714285714</v>
      </c>
      <c r="P78">
        <f>G78/H78</f>
        <v>0.17857142857142858</v>
      </c>
    </row>
    <row r="79" spans="1:16">
      <c r="A79" s="2" t="s">
        <v>44</v>
      </c>
      <c r="B79" s="2">
        <v>24</v>
      </c>
      <c r="C79" s="2">
        <v>3</v>
      </c>
      <c r="D79" s="2">
        <v>4</v>
      </c>
      <c r="E79" s="2">
        <v>1</v>
      </c>
      <c r="F79" s="2">
        <f>SUM(B79,C79)</f>
        <v>27</v>
      </c>
      <c r="G79" s="2">
        <f>SUM(D79,E79)</f>
        <v>5</v>
      </c>
      <c r="H79" s="2">
        <f t="shared" ref="H79:H81" si="12">SUM(F79,G79)</f>
        <v>32</v>
      </c>
      <c r="I79" s="2"/>
      <c r="J79" s="2" t="s">
        <v>44</v>
      </c>
      <c r="K79" s="2">
        <f t="shared" ref="K79:K81" si="13">B79/H79</f>
        <v>0.75</v>
      </c>
      <c r="L79" s="2">
        <f t="shared" ref="L79:L81" si="14">C79/H79</f>
        <v>9.375E-2</v>
      </c>
      <c r="M79" s="2">
        <f t="shared" ref="M79:M81" si="15">D79/H79</f>
        <v>0.125</v>
      </c>
      <c r="N79" s="2">
        <f t="shared" ref="N79:N81" si="16">E79/H79</f>
        <v>3.125E-2</v>
      </c>
      <c r="O79" s="2">
        <f t="shared" ref="O79:O81" si="17">F79/H79</f>
        <v>0.84375</v>
      </c>
      <c r="P79">
        <f t="shared" ref="P79:P81" si="18">G79/H79</f>
        <v>0.15625</v>
      </c>
    </row>
    <row r="80" spans="1:16">
      <c r="A80" s="2" t="s">
        <v>45</v>
      </c>
      <c r="B80" s="2">
        <v>16</v>
      </c>
      <c r="C80" s="2">
        <v>6</v>
      </c>
      <c r="D80" s="2">
        <v>21</v>
      </c>
      <c r="E80" s="2">
        <v>15</v>
      </c>
      <c r="F80" s="2">
        <f>SUM(B80,C80)</f>
        <v>22</v>
      </c>
      <c r="G80" s="2">
        <f>SUM(D80,E80)</f>
        <v>36</v>
      </c>
      <c r="H80" s="2">
        <f t="shared" si="12"/>
        <v>58</v>
      </c>
      <c r="I80" s="2"/>
      <c r="J80" s="2" t="s">
        <v>45</v>
      </c>
      <c r="K80" s="2">
        <f t="shared" si="13"/>
        <v>0.27586206896551724</v>
      </c>
      <c r="L80" s="2">
        <f t="shared" si="14"/>
        <v>0.10344827586206896</v>
      </c>
      <c r="M80" s="2">
        <f t="shared" si="15"/>
        <v>0.36206896551724138</v>
      </c>
      <c r="N80" s="2">
        <f t="shared" si="16"/>
        <v>0.25862068965517243</v>
      </c>
      <c r="O80" s="2">
        <f t="shared" si="17"/>
        <v>0.37931034482758619</v>
      </c>
      <c r="P80">
        <f t="shared" si="18"/>
        <v>0.62068965517241381</v>
      </c>
    </row>
    <row r="81" spans="1:16">
      <c r="A81" s="2" t="s">
        <v>38</v>
      </c>
      <c r="B81" s="2">
        <f>SUM(B78:B80)</f>
        <v>76</v>
      </c>
      <c r="C81" s="2">
        <f>SUM(C78:C80)</f>
        <v>19</v>
      </c>
      <c r="D81" s="2">
        <f>SUM(D78:D80)</f>
        <v>34</v>
      </c>
      <c r="E81" s="2">
        <f>SUM(E78:E80)</f>
        <v>17</v>
      </c>
      <c r="F81" s="2">
        <f>SUM(B81,C81)</f>
        <v>95</v>
      </c>
      <c r="G81" s="2">
        <f>SUM(D81,E81)</f>
        <v>51</v>
      </c>
      <c r="H81" s="2">
        <f t="shared" si="12"/>
        <v>146</v>
      </c>
      <c r="I81" s="2"/>
      <c r="J81" s="2" t="s">
        <v>38</v>
      </c>
      <c r="K81" s="2">
        <f t="shared" si="13"/>
        <v>0.52054794520547942</v>
      </c>
      <c r="L81" s="2">
        <f t="shared" si="14"/>
        <v>0.13013698630136986</v>
      </c>
      <c r="M81" s="2">
        <f t="shared" si="15"/>
        <v>0.23287671232876711</v>
      </c>
      <c r="N81" s="2">
        <f t="shared" si="16"/>
        <v>0.11643835616438356</v>
      </c>
      <c r="O81" s="2">
        <f t="shared" si="17"/>
        <v>0.65068493150684936</v>
      </c>
      <c r="P81">
        <f t="shared" si="18"/>
        <v>0.34931506849315069</v>
      </c>
    </row>
    <row r="82" spans="1:16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6">
      <c r="A83" s="2" t="s">
        <v>54</v>
      </c>
      <c r="B83" s="2" t="s">
        <v>57</v>
      </c>
      <c r="C83" s="2" t="s">
        <v>58</v>
      </c>
      <c r="D83" s="2" t="s">
        <v>59</v>
      </c>
      <c r="E83" s="2" t="s">
        <v>60</v>
      </c>
      <c r="F83" s="2" t="s">
        <v>61</v>
      </c>
      <c r="G83" s="2" t="s">
        <v>62</v>
      </c>
      <c r="H83" s="2" t="s">
        <v>63</v>
      </c>
      <c r="I83" s="2"/>
      <c r="J83" s="2" t="s">
        <v>56</v>
      </c>
      <c r="K83" s="2" t="s">
        <v>57</v>
      </c>
      <c r="L83" s="2" t="s">
        <v>58</v>
      </c>
      <c r="M83" s="2" t="s">
        <v>59</v>
      </c>
      <c r="N83" s="2" t="s">
        <v>60</v>
      </c>
      <c r="O83" s="2" t="s">
        <v>61</v>
      </c>
      <c r="P83" t="s">
        <v>62</v>
      </c>
    </row>
    <row r="84" spans="1:16">
      <c r="A84" s="2" t="s">
        <v>43</v>
      </c>
      <c r="B84" s="2">
        <v>27</v>
      </c>
      <c r="C84" s="2">
        <v>10</v>
      </c>
      <c r="D84" s="2">
        <v>7</v>
      </c>
      <c r="E84" s="2">
        <v>1</v>
      </c>
      <c r="F84" s="2">
        <f t="shared" ref="F84:F87" si="19">SUM(B84,C84)</f>
        <v>37</v>
      </c>
      <c r="G84" s="2">
        <f t="shared" ref="G84:G87" si="20">SUM(D84,E84)</f>
        <v>8</v>
      </c>
      <c r="H84" s="2">
        <f t="shared" ref="H84:H87" si="21">SUM(F84,G84)</f>
        <v>45</v>
      </c>
      <c r="I84" s="2"/>
      <c r="J84" s="2" t="s">
        <v>43</v>
      </c>
      <c r="K84" s="2">
        <f>B84/H84</f>
        <v>0.6</v>
      </c>
      <c r="L84" s="2">
        <f t="shared" ref="L84:L87" si="22">C84/H84</f>
        <v>0.22222222222222221</v>
      </c>
      <c r="M84" s="2">
        <f t="shared" ref="M84:M87" si="23">D84/H84</f>
        <v>0.15555555555555556</v>
      </c>
      <c r="N84" s="2">
        <f t="shared" ref="N84:N87" si="24">E84/H84</f>
        <v>2.2222222222222223E-2</v>
      </c>
      <c r="O84" s="2">
        <f t="shared" ref="O84:O87" si="25">F84/H84</f>
        <v>0.82222222222222219</v>
      </c>
      <c r="P84">
        <f t="shared" ref="P84:P87" si="26">G84/H84</f>
        <v>0.17777777777777778</v>
      </c>
    </row>
    <row r="85" spans="1:16">
      <c r="A85" s="2" t="s">
        <v>44</v>
      </c>
      <c r="B85" s="2">
        <v>24</v>
      </c>
      <c r="C85" s="2">
        <v>3</v>
      </c>
      <c r="D85" s="2">
        <v>4</v>
      </c>
      <c r="E85" s="2">
        <v>1</v>
      </c>
      <c r="F85" s="2">
        <f t="shared" si="19"/>
        <v>27</v>
      </c>
      <c r="G85" s="2">
        <f t="shared" si="20"/>
        <v>5</v>
      </c>
      <c r="H85" s="2">
        <f t="shared" si="21"/>
        <v>32</v>
      </c>
      <c r="I85" s="2"/>
      <c r="J85" s="2" t="s">
        <v>44</v>
      </c>
      <c r="K85" s="2">
        <f t="shared" ref="K85:K87" si="27">B85/H85</f>
        <v>0.75</v>
      </c>
      <c r="L85" s="2">
        <f t="shared" si="22"/>
        <v>9.375E-2</v>
      </c>
      <c r="M85" s="2">
        <f t="shared" si="23"/>
        <v>0.125</v>
      </c>
      <c r="N85" s="2">
        <f t="shared" si="24"/>
        <v>3.125E-2</v>
      </c>
      <c r="O85" s="2">
        <f t="shared" si="25"/>
        <v>0.84375</v>
      </c>
      <c r="P85">
        <f t="shared" si="26"/>
        <v>0.15625</v>
      </c>
    </row>
    <row r="86" spans="1:16">
      <c r="A86" s="2" t="s">
        <v>45</v>
      </c>
      <c r="B86" s="2">
        <v>16</v>
      </c>
      <c r="C86" s="2">
        <v>2</v>
      </c>
      <c r="D86" s="2">
        <v>21</v>
      </c>
      <c r="E86" s="2">
        <v>6</v>
      </c>
      <c r="F86" s="2">
        <f t="shared" si="19"/>
        <v>18</v>
      </c>
      <c r="G86" s="2">
        <f t="shared" si="20"/>
        <v>27</v>
      </c>
      <c r="H86" s="2">
        <f t="shared" si="21"/>
        <v>45</v>
      </c>
      <c r="I86" s="2"/>
      <c r="J86" s="2" t="s">
        <v>45</v>
      </c>
      <c r="K86" s="2">
        <f t="shared" si="27"/>
        <v>0.35555555555555557</v>
      </c>
      <c r="L86" s="2">
        <f t="shared" si="22"/>
        <v>4.4444444444444446E-2</v>
      </c>
      <c r="M86" s="2">
        <f t="shared" si="23"/>
        <v>0.46666666666666667</v>
      </c>
      <c r="N86" s="2">
        <f t="shared" si="24"/>
        <v>0.13333333333333333</v>
      </c>
      <c r="O86" s="2">
        <f t="shared" si="25"/>
        <v>0.4</v>
      </c>
      <c r="P86">
        <f t="shared" si="26"/>
        <v>0.6</v>
      </c>
    </row>
    <row r="87" spans="1:16">
      <c r="A87" s="2" t="s">
        <v>38</v>
      </c>
      <c r="B87" s="2">
        <f>SUM(B84:B86)</f>
        <v>67</v>
      </c>
      <c r="C87" s="2">
        <f t="shared" ref="C87:E87" si="28">SUM(C84:C86)</f>
        <v>15</v>
      </c>
      <c r="D87" s="2">
        <f t="shared" si="28"/>
        <v>32</v>
      </c>
      <c r="E87" s="2">
        <f t="shared" si="28"/>
        <v>8</v>
      </c>
      <c r="F87" s="2">
        <f t="shared" si="19"/>
        <v>82</v>
      </c>
      <c r="G87" s="2">
        <f t="shared" si="20"/>
        <v>40</v>
      </c>
      <c r="H87" s="2">
        <f t="shared" si="21"/>
        <v>122</v>
      </c>
      <c r="I87" s="2"/>
      <c r="J87" s="2" t="s">
        <v>38</v>
      </c>
      <c r="K87" s="2">
        <f t="shared" si="27"/>
        <v>0.54918032786885251</v>
      </c>
      <c r="L87" s="2">
        <f t="shared" si="22"/>
        <v>0.12295081967213115</v>
      </c>
      <c r="M87" s="2">
        <f t="shared" si="23"/>
        <v>0.26229508196721313</v>
      </c>
      <c r="N87" s="2">
        <f t="shared" si="24"/>
        <v>6.5573770491803282E-2</v>
      </c>
      <c r="O87" s="2">
        <f t="shared" si="25"/>
        <v>0.67213114754098358</v>
      </c>
      <c r="P87">
        <f t="shared" si="26"/>
        <v>0.32786885245901637</v>
      </c>
    </row>
    <row r="88" spans="1:16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6">
      <c r="A89" s="2" t="s">
        <v>65</v>
      </c>
      <c r="B89" s="3" t="s">
        <v>6</v>
      </c>
      <c r="C89" s="3" t="s">
        <v>7</v>
      </c>
      <c r="D89" s="3" t="s">
        <v>8</v>
      </c>
      <c r="E89" s="3" t="s">
        <v>10</v>
      </c>
      <c r="F89" s="3" t="s">
        <v>9</v>
      </c>
      <c r="G89" s="2" t="s">
        <v>5</v>
      </c>
      <c r="H89" s="2"/>
      <c r="I89" s="2"/>
      <c r="J89" s="2" t="s">
        <v>64</v>
      </c>
      <c r="K89" s="3" t="s">
        <v>6</v>
      </c>
      <c r="L89" s="3" t="s">
        <v>7</v>
      </c>
      <c r="M89" s="3" t="s">
        <v>8</v>
      </c>
      <c r="N89" s="3" t="s">
        <v>10</v>
      </c>
      <c r="O89" s="3" t="s">
        <v>9</v>
      </c>
    </row>
    <row r="90" spans="1:16">
      <c r="A90" s="2" t="s">
        <v>66</v>
      </c>
      <c r="B90" s="2">
        <v>24</v>
      </c>
      <c r="C90" s="2">
        <v>319</v>
      </c>
      <c r="D90" s="2">
        <v>86</v>
      </c>
      <c r="E90" s="2">
        <v>104</v>
      </c>
      <c r="F90" s="2">
        <v>37</v>
      </c>
      <c r="G90" s="2">
        <f>SUM(B90:F90)</f>
        <v>570</v>
      </c>
      <c r="H90" s="2"/>
      <c r="I90" s="2"/>
      <c r="J90" s="2" t="s">
        <v>66</v>
      </c>
      <c r="K90" s="2">
        <f>B90/G90</f>
        <v>4.2105263157894736E-2</v>
      </c>
      <c r="L90" s="2">
        <f>C90/G90</f>
        <v>0.55964912280701751</v>
      </c>
      <c r="M90" s="2">
        <f>D90/G90</f>
        <v>0.15087719298245614</v>
      </c>
      <c r="N90" s="2">
        <f>E90/G90</f>
        <v>0.18245614035087721</v>
      </c>
      <c r="O90" s="2">
        <f>F90/G90</f>
        <v>6.491228070175438E-2</v>
      </c>
    </row>
    <row r="91" spans="1:16">
      <c r="A91" s="2" t="s">
        <v>67</v>
      </c>
      <c r="B91" s="2">
        <v>19</v>
      </c>
      <c r="C91" s="2">
        <v>124</v>
      </c>
      <c r="D91" s="2">
        <v>17</v>
      </c>
      <c r="E91" s="2">
        <v>51</v>
      </c>
      <c r="F91" s="2">
        <v>11</v>
      </c>
      <c r="G91" s="2">
        <f>SUM(B91:F91)</f>
        <v>222</v>
      </c>
      <c r="H91" s="2"/>
      <c r="I91" s="2"/>
      <c r="J91" s="2" t="s">
        <v>67</v>
      </c>
      <c r="K91" s="2">
        <f t="shared" ref="K91:K92" si="29">B91/G91</f>
        <v>8.5585585585585586E-2</v>
      </c>
      <c r="L91" s="2">
        <f t="shared" ref="L91:L92" si="30">C91/G91</f>
        <v>0.55855855855855852</v>
      </c>
      <c r="M91" s="2">
        <f t="shared" ref="M91:M92" si="31">D91/G91</f>
        <v>7.6576576576576572E-2</v>
      </c>
      <c r="N91" s="2">
        <f t="shared" ref="N91:N92" si="32">E91/G91</f>
        <v>0.22972972972972974</v>
      </c>
      <c r="O91" s="2">
        <f>F91/G91</f>
        <v>4.954954954954955E-2</v>
      </c>
    </row>
    <row r="92" spans="1:16">
      <c r="A92" s="2" t="s">
        <v>68</v>
      </c>
      <c r="B92" s="2">
        <f>SUM(B90,B91)</f>
        <v>43</v>
      </c>
      <c r="C92" s="2">
        <f t="shared" ref="C92:G92" si="33">SUM(C90,C91)</f>
        <v>443</v>
      </c>
      <c r="D92" s="2">
        <f t="shared" si="33"/>
        <v>103</v>
      </c>
      <c r="E92" s="2">
        <f t="shared" si="33"/>
        <v>155</v>
      </c>
      <c r="F92" s="2">
        <f t="shared" si="33"/>
        <v>48</v>
      </c>
      <c r="G92" s="2">
        <f t="shared" si="33"/>
        <v>792</v>
      </c>
      <c r="H92" s="2"/>
      <c r="I92" s="2"/>
      <c r="J92" s="2" t="s">
        <v>68</v>
      </c>
      <c r="K92" s="2">
        <f t="shared" si="29"/>
        <v>5.4292929292929296E-2</v>
      </c>
      <c r="L92" s="2">
        <f t="shared" si="30"/>
        <v>0.55934343434343436</v>
      </c>
      <c r="M92" s="2">
        <f t="shared" si="31"/>
        <v>0.13005050505050506</v>
      </c>
      <c r="N92" s="2">
        <f t="shared" si="32"/>
        <v>0.19570707070707072</v>
      </c>
      <c r="O92" s="2">
        <f>F92/G92</f>
        <v>6.0606060606060608E-2</v>
      </c>
    </row>
    <row r="93" spans="1:1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6">
      <c r="A94" s="2" t="s">
        <v>69</v>
      </c>
      <c r="B94" s="3" t="s">
        <v>6</v>
      </c>
      <c r="C94" s="3" t="s">
        <v>7</v>
      </c>
      <c r="D94" s="3" t="s">
        <v>8</v>
      </c>
      <c r="E94" s="3" t="s">
        <v>10</v>
      </c>
      <c r="F94" s="3" t="s">
        <v>9</v>
      </c>
      <c r="G94" s="2" t="s">
        <v>5</v>
      </c>
      <c r="H94" s="2"/>
      <c r="I94" s="2"/>
      <c r="J94" s="2" t="s">
        <v>70</v>
      </c>
      <c r="K94" s="3" t="s">
        <v>6</v>
      </c>
      <c r="L94" s="3" t="s">
        <v>7</v>
      </c>
      <c r="M94" s="3" t="s">
        <v>8</v>
      </c>
      <c r="N94" s="3" t="s">
        <v>10</v>
      </c>
      <c r="O94" s="3" t="s">
        <v>9</v>
      </c>
    </row>
    <row r="95" spans="1:16">
      <c r="A95" s="2" t="s">
        <v>66</v>
      </c>
      <c r="B95" s="2">
        <v>20</v>
      </c>
      <c r="C95" s="2">
        <v>233</v>
      </c>
      <c r="D95" s="2">
        <v>67</v>
      </c>
      <c r="E95" s="2">
        <v>96</v>
      </c>
      <c r="F95" s="2">
        <v>34</v>
      </c>
      <c r="G95" s="2">
        <f>SUM(B95:F95)</f>
        <v>450</v>
      </c>
      <c r="H95" s="2"/>
      <c r="I95" s="2"/>
      <c r="J95" s="2" t="s">
        <v>66</v>
      </c>
      <c r="K95" s="2">
        <f t="shared" ref="K95:K97" si="34">B95/G95</f>
        <v>4.4444444444444446E-2</v>
      </c>
      <c r="L95" s="2">
        <f t="shared" ref="L95:L97" si="35">C95/G95</f>
        <v>0.51777777777777778</v>
      </c>
      <c r="M95" s="2">
        <f t="shared" ref="M95:M97" si="36">D95/G95</f>
        <v>0.14888888888888888</v>
      </c>
      <c r="N95" s="2">
        <f t="shared" ref="N95:N97" si="37">E95/G95</f>
        <v>0.21333333333333335</v>
      </c>
      <c r="O95" s="2">
        <f t="shared" ref="O95:O97" si="38">F95/G95</f>
        <v>7.5555555555555556E-2</v>
      </c>
    </row>
    <row r="96" spans="1:16">
      <c r="A96" s="2" t="s">
        <v>67</v>
      </c>
      <c r="B96" s="2">
        <v>13</v>
      </c>
      <c r="C96" s="2">
        <v>60</v>
      </c>
      <c r="D96" s="2">
        <v>15</v>
      </c>
      <c r="E96" s="2">
        <v>41</v>
      </c>
      <c r="F96" s="2">
        <v>9</v>
      </c>
      <c r="G96" s="2">
        <f>SUM(B96:F96)</f>
        <v>138</v>
      </c>
      <c r="H96" s="2"/>
      <c r="I96" s="2"/>
      <c r="J96" s="2" t="s">
        <v>67</v>
      </c>
      <c r="K96" s="2">
        <f t="shared" si="34"/>
        <v>9.420289855072464E-2</v>
      </c>
      <c r="L96" s="2">
        <f t="shared" si="35"/>
        <v>0.43478260869565216</v>
      </c>
      <c r="M96" s="2">
        <f t="shared" si="36"/>
        <v>0.10869565217391304</v>
      </c>
      <c r="N96" s="2">
        <f t="shared" si="37"/>
        <v>0.29710144927536231</v>
      </c>
      <c r="O96" s="2">
        <f t="shared" si="38"/>
        <v>6.5217391304347824E-2</v>
      </c>
    </row>
    <row r="97" spans="1:15">
      <c r="A97" s="2" t="s">
        <v>68</v>
      </c>
      <c r="B97" s="2">
        <f t="shared" ref="B97:G97" si="39">SUM(B95,B96)</f>
        <v>33</v>
      </c>
      <c r="C97" s="2">
        <f t="shared" si="39"/>
        <v>293</v>
      </c>
      <c r="D97" s="2">
        <f t="shared" si="39"/>
        <v>82</v>
      </c>
      <c r="E97" s="2">
        <f t="shared" si="39"/>
        <v>137</v>
      </c>
      <c r="F97" s="2">
        <f t="shared" si="39"/>
        <v>43</v>
      </c>
      <c r="G97" s="2">
        <f t="shared" si="39"/>
        <v>588</v>
      </c>
      <c r="H97" s="2"/>
      <c r="I97" s="2"/>
      <c r="J97" s="2" t="s">
        <v>68</v>
      </c>
      <c r="K97" s="2">
        <f t="shared" si="34"/>
        <v>5.6122448979591837E-2</v>
      </c>
      <c r="L97" s="2">
        <f t="shared" si="35"/>
        <v>0.49829931972789115</v>
      </c>
      <c r="M97" s="2">
        <f t="shared" si="36"/>
        <v>0.13945578231292516</v>
      </c>
      <c r="N97" s="2">
        <f t="shared" si="37"/>
        <v>0.23299319727891157</v>
      </c>
      <c r="O97" s="2">
        <f t="shared" si="38"/>
        <v>7.312925170068027E-2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TAMU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Shawna</dc:creator>
  <cp:lastModifiedBy>Ross Shawna</cp:lastModifiedBy>
  <dcterms:created xsi:type="dcterms:W3CDTF">2016-01-14T20:35:14Z</dcterms:created>
  <dcterms:modified xsi:type="dcterms:W3CDTF">2016-02-01T03:45:15Z</dcterms:modified>
</cp:coreProperties>
</file>